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6" windowWidth="15276" windowHeight="7548" firstSheet="2" activeTab="2"/>
  </bookViews>
  <sheets>
    <sheet name="syntax" sheetId="12" state="hidden" r:id="rId1"/>
    <sheet name="Secretary Time" sheetId="21" state="hidden" r:id="rId2"/>
    <sheet name="Need Model" sheetId="8" r:id="rId3"/>
    <sheet name="spss syntax" sheetId="22" state="hidden" r:id="rId4"/>
    <sheet name="AOT info" sheetId="23" state="hidden" r:id="rId5"/>
    <sheet name="Unit 1 Data" sheetId="28" r:id="rId6"/>
    <sheet name="Unit 2 Data" sheetId="29" r:id="rId7"/>
    <sheet name="Unit 3 Data" sheetId="30" r:id="rId8"/>
    <sheet name="Unit 4 Data" sheetId="31" r:id="rId9"/>
    <sheet name="State Data" sheetId="32" r:id="rId10"/>
  </sheets>
  <calcPr calcId="145621"/>
</workbook>
</file>

<file path=xl/calcChain.xml><?xml version="1.0" encoding="utf-8"?>
<calcChain xmlns="http://schemas.openxmlformats.org/spreadsheetml/2006/main">
  <c r="G72" i="29" l="1"/>
  <c r="H72" i="29"/>
  <c r="J67" i="28" l="1"/>
  <c r="J65" i="28"/>
  <c r="J64" i="28"/>
  <c r="J63" i="28"/>
  <c r="C2" i="32" l="1"/>
  <c r="I11" i="29"/>
  <c r="I65" i="29"/>
  <c r="O36" i="29" l="1"/>
  <c r="N36" i="29"/>
  <c r="M36" i="29"/>
  <c r="L36" i="29"/>
  <c r="K36" i="29"/>
  <c r="J36" i="29"/>
  <c r="I36" i="29"/>
  <c r="I31" i="29"/>
  <c r="I26" i="29"/>
  <c r="O31" i="29"/>
  <c r="N31" i="29"/>
  <c r="M31" i="29"/>
  <c r="L31" i="29"/>
  <c r="K31" i="29"/>
  <c r="J31" i="29"/>
  <c r="O21" i="29"/>
  <c r="P21" i="29"/>
  <c r="C63" i="29"/>
  <c r="C61" i="29"/>
  <c r="H36" i="29" l="1"/>
  <c r="H31" i="29"/>
  <c r="G36" i="29"/>
  <c r="G31" i="29"/>
  <c r="D61" i="29"/>
  <c r="D56" i="29"/>
  <c r="D51" i="29"/>
  <c r="D46" i="29"/>
  <c r="D41" i="29"/>
  <c r="D36" i="29"/>
  <c r="D31" i="29"/>
  <c r="D26" i="29"/>
  <c r="D21" i="29"/>
  <c r="D16" i="29"/>
  <c r="D11" i="29"/>
  <c r="D6" i="29"/>
  <c r="P61" i="29"/>
  <c r="O61" i="29"/>
  <c r="N61" i="29"/>
  <c r="M61" i="29"/>
  <c r="L61" i="29"/>
  <c r="K61" i="29"/>
  <c r="J61" i="29"/>
  <c r="I61" i="29"/>
  <c r="H61" i="29"/>
  <c r="G61" i="29"/>
  <c r="F61" i="29"/>
  <c r="P56" i="29"/>
  <c r="O56" i="29"/>
  <c r="N56" i="29"/>
  <c r="M56" i="29"/>
  <c r="L56" i="29"/>
  <c r="K56" i="29"/>
  <c r="J56" i="29"/>
  <c r="I56" i="29"/>
  <c r="H56" i="29"/>
  <c r="G56" i="29"/>
  <c r="F56" i="29"/>
  <c r="P51" i="29"/>
  <c r="O51" i="29"/>
  <c r="N51" i="29"/>
  <c r="M51" i="29"/>
  <c r="L51" i="29"/>
  <c r="K51" i="29"/>
  <c r="J51" i="29"/>
  <c r="I51" i="29"/>
  <c r="H51" i="29"/>
  <c r="G51" i="29"/>
  <c r="F51" i="29"/>
  <c r="P46" i="29"/>
  <c r="O46" i="29"/>
  <c r="N46" i="29"/>
  <c r="M46" i="29"/>
  <c r="L46" i="29"/>
  <c r="K46" i="29"/>
  <c r="J46" i="29"/>
  <c r="I46" i="29"/>
  <c r="H46" i="29"/>
  <c r="G46" i="29"/>
  <c r="F46" i="29"/>
  <c r="P41" i="29"/>
  <c r="O41" i="29"/>
  <c r="N41" i="29"/>
  <c r="M41" i="29"/>
  <c r="L41" i="29"/>
  <c r="K41" i="29"/>
  <c r="J41" i="29"/>
  <c r="I41" i="29"/>
  <c r="H41" i="29"/>
  <c r="G41" i="29"/>
  <c r="F41" i="29"/>
  <c r="F36" i="29"/>
  <c r="F31" i="29"/>
  <c r="P26" i="29"/>
  <c r="O26" i="29"/>
  <c r="N26" i="29"/>
  <c r="M26" i="29"/>
  <c r="L26" i="29"/>
  <c r="K26" i="29"/>
  <c r="J26" i="29"/>
  <c r="H26" i="29"/>
  <c r="G26" i="29"/>
  <c r="F26" i="29"/>
  <c r="F21" i="29"/>
  <c r="F16" i="29"/>
  <c r="F11" i="29"/>
  <c r="N21" i="29"/>
  <c r="M21" i="29"/>
  <c r="L21" i="29"/>
  <c r="K21" i="29"/>
  <c r="J21" i="29"/>
  <c r="I21" i="29"/>
  <c r="H21" i="29"/>
  <c r="G21" i="29"/>
  <c r="P16" i="29"/>
  <c r="O16" i="29"/>
  <c r="N16" i="29"/>
  <c r="M16" i="29"/>
  <c r="L16" i="29"/>
  <c r="K16" i="29"/>
  <c r="J16" i="29"/>
  <c r="I16" i="29"/>
  <c r="H16" i="29"/>
  <c r="G16" i="29"/>
  <c r="P11" i="29"/>
  <c r="O11" i="29"/>
  <c r="N11" i="29"/>
  <c r="M11" i="29"/>
  <c r="L11" i="29"/>
  <c r="K11" i="29"/>
  <c r="J11" i="29"/>
  <c r="H11" i="29"/>
  <c r="G11" i="29"/>
  <c r="P6" i="29"/>
  <c r="O6" i="29"/>
  <c r="N6" i="29"/>
  <c r="M6" i="29"/>
  <c r="L6" i="29"/>
  <c r="K6" i="29"/>
  <c r="J6" i="29"/>
  <c r="H6" i="29"/>
  <c r="G6" i="29"/>
  <c r="F6" i="29"/>
  <c r="E6" i="29"/>
  <c r="C6" i="29"/>
  <c r="C11" i="29"/>
  <c r="D67" i="29"/>
  <c r="E61" i="29"/>
  <c r="E56" i="29"/>
  <c r="E51" i="29"/>
  <c r="C46" i="29"/>
  <c r="E46" i="29"/>
  <c r="E41" i="29"/>
  <c r="E36" i="29"/>
  <c r="E31" i="29"/>
  <c r="E26" i="29"/>
  <c r="E21" i="29"/>
  <c r="E16" i="29"/>
  <c r="E11" i="29"/>
  <c r="C16" i="29"/>
  <c r="C21" i="29"/>
  <c r="C66" i="29" l="1"/>
  <c r="C73" i="29" s="1"/>
  <c r="C56" i="29"/>
  <c r="C51" i="29"/>
  <c r="C41" i="29"/>
  <c r="C36" i="29"/>
  <c r="C31" i="29"/>
  <c r="C26" i="29"/>
  <c r="C64" i="29"/>
  <c r="C70" i="29"/>
  <c r="D70" i="28"/>
  <c r="D73" i="29"/>
  <c r="D72" i="29"/>
  <c r="P66" i="29"/>
  <c r="P73" i="29" s="1"/>
  <c r="O66" i="29"/>
  <c r="O73" i="29" s="1"/>
  <c r="N66" i="29"/>
  <c r="N73" i="29" s="1"/>
  <c r="M66" i="29"/>
  <c r="M73" i="29" s="1"/>
  <c r="L66" i="29"/>
  <c r="L73" i="29" s="1"/>
  <c r="K66" i="29"/>
  <c r="K73" i="29" s="1"/>
  <c r="J66" i="29"/>
  <c r="J73" i="29" s="1"/>
  <c r="I66" i="29"/>
  <c r="I73" i="29" s="1"/>
  <c r="H66" i="29"/>
  <c r="H73" i="29" s="1"/>
  <c r="G66" i="29"/>
  <c r="G73" i="29" s="1"/>
  <c r="F66" i="29"/>
  <c r="F73" i="29" s="1"/>
  <c r="E66" i="29"/>
  <c r="P65" i="29"/>
  <c r="P72" i="29" s="1"/>
  <c r="O65" i="29"/>
  <c r="O72" i="29" s="1"/>
  <c r="N65" i="29"/>
  <c r="N72" i="29" s="1"/>
  <c r="M65" i="29"/>
  <c r="M72" i="29" s="1"/>
  <c r="L65" i="29"/>
  <c r="L72" i="29" s="1"/>
  <c r="K65" i="29"/>
  <c r="K72" i="29" s="1"/>
  <c r="J65" i="29"/>
  <c r="J72" i="29" s="1"/>
  <c r="I72" i="29"/>
  <c r="H65" i="29"/>
  <c r="G65" i="29"/>
  <c r="F65" i="29"/>
  <c r="F72" i="29" s="1"/>
  <c r="E65" i="29"/>
  <c r="E72" i="29" s="1"/>
  <c r="C65" i="29"/>
  <c r="C72" i="29" s="1"/>
  <c r="C71" i="29" l="1"/>
  <c r="C67" i="29"/>
  <c r="C74" i="29" s="1"/>
  <c r="E73" i="29"/>
  <c r="C70" i="28"/>
  <c r="D73" i="28"/>
  <c r="G41" i="28" l="1"/>
  <c r="F64" i="28"/>
  <c r="E41" i="31"/>
  <c r="D41" i="31"/>
  <c r="E39" i="31"/>
  <c r="D44" i="31"/>
  <c r="J39" i="30" l="1"/>
  <c r="D67" i="28" l="1"/>
  <c r="D74" i="28" s="1"/>
  <c r="D45" i="30"/>
  <c r="F66" i="28" l="1"/>
  <c r="F73" i="28" s="1"/>
  <c r="F65" i="28"/>
  <c r="F72" i="28" s="1"/>
  <c r="F71" i="28"/>
  <c r="F63" i="28"/>
  <c r="F70" i="28" s="1"/>
  <c r="F46" i="28"/>
  <c r="F51" i="28"/>
  <c r="F56" i="28"/>
  <c r="F61" i="28"/>
  <c r="F16" i="28"/>
  <c r="F11" i="28"/>
  <c r="F6" i="28"/>
  <c r="F21" i="28"/>
  <c r="F67" i="28" l="1"/>
  <c r="I40" i="31"/>
  <c r="I45" i="31" s="1"/>
  <c r="I39" i="31"/>
  <c r="I44" i="31" s="1"/>
  <c r="I40" i="30"/>
  <c r="I45" i="30" s="1"/>
  <c r="I39" i="30"/>
  <c r="I44" i="30" s="1"/>
  <c r="I64" i="29"/>
  <c r="I71" i="29" s="1"/>
  <c r="I63" i="29"/>
  <c r="I66" i="28"/>
  <c r="I73" i="28" s="1"/>
  <c r="I65" i="28"/>
  <c r="I72" i="28" s="1"/>
  <c r="I64" i="28"/>
  <c r="I71" i="28" s="1"/>
  <c r="I63" i="28"/>
  <c r="I70" i="28" s="1"/>
  <c r="I67" i="29" l="1"/>
  <c r="I70" i="29"/>
  <c r="F74" i="28"/>
  <c r="D45" i="31"/>
  <c r="D46" i="31"/>
  <c r="D44" i="30"/>
  <c r="D41" i="30"/>
  <c r="D46" i="30" s="1"/>
  <c r="D71" i="29"/>
  <c r="D70" i="29"/>
  <c r="D74" i="29"/>
  <c r="D72" i="28"/>
  <c r="D71" i="28"/>
  <c r="D2" i="32" l="1"/>
  <c r="D3" i="32" s="1"/>
  <c r="I37" i="31" l="1"/>
  <c r="I34" i="31"/>
  <c r="I31" i="31"/>
  <c r="I28" i="31"/>
  <c r="I25" i="31"/>
  <c r="I22" i="31"/>
  <c r="I19" i="31"/>
  <c r="I16" i="31"/>
  <c r="I13" i="31"/>
  <c r="I10" i="31"/>
  <c r="I7" i="31"/>
  <c r="I4" i="31"/>
  <c r="I37" i="30"/>
  <c r="I34" i="30"/>
  <c r="I31" i="30"/>
  <c r="I28" i="30"/>
  <c r="I25" i="30"/>
  <c r="I22" i="30"/>
  <c r="I19" i="30"/>
  <c r="I16" i="30"/>
  <c r="I13" i="30"/>
  <c r="I10" i="30"/>
  <c r="I7" i="30"/>
  <c r="I4" i="30"/>
  <c r="I61" i="28"/>
  <c r="I56" i="28"/>
  <c r="I51" i="28"/>
  <c r="I46" i="28"/>
  <c r="I41" i="28"/>
  <c r="I36" i="28"/>
  <c r="I31" i="28"/>
  <c r="I26" i="28"/>
  <c r="I21" i="28"/>
  <c r="I16" i="28"/>
  <c r="I11" i="28"/>
  <c r="I6" i="28"/>
  <c r="I74" i="29" l="1"/>
  <c r="I41" i="31"/>
  <c r="I46" i="31" s="1"/>
  <c r="I41" i="30"/>
  <c r="I46" i="30" s="1"/>
  <c r="I67" i="28"/>
  <c r="I74" i="28" s="1"/>
  <c r="E13" i="30"/>
  <c r="E40" i="30"/>
  <c r="E45" i="30" s="1"/>
  <c r="E39" i="30"/>
  <c r="E44" i="30" s="1"/>
  <c r="D37" i="30"/>
  <c r="D34" i="30"/>
  <c r="D31" i="30"/>
  <c r="D28" i="30"/>
  <c r="D25" i="30"/>
  <c r="D22" i="30"/>
  <c r="D19" i="30"/>
  <c r="D16" i="30"/>
  <c r="D13" i="30"/>
  <c r="D10" i="30"/>
  <c r="D7" i="30"/>
  <c r="D4" i="30"/>
  <c r="E37" i="30"/>
  <c r="E34" i="30"/>
  <c r="E31" i="30"/>
  <c r="E28" i="30"/>
  <c r="E25" i="30"/>
  <c r="E22" i="30"/>
  <c r="E19" i="30"/>
  <c r="E16" i="30"/>
  <c r="E10" i="30"/>
  <c r="E7" i="30"/>
  <c r="E4" i="30"/>
  <c r="H39" i="31"/>
  <c r="H44" i="31" s="1"/>
  <c r="H40" i="31"/>
  <c r="H45" i="31" s="1"/>
  <c r="H37" i="31"/>
  <c r="H34" i="31"/>
  <c r="H31" i="31"/>
  <c r="H28" i="31"/>
  <c r="H25" i="31"/>
  <c r="H22" i="31"/>
  <c r="H19" i="31"/>
  <c r="H16" i="31"/>
  <c r="H13" i="31"/>
  <c r="H10" i="31"/>
  <c r="H7" i="31"/>
  <c r="H4" i="31"/>
  <c r="H40" i="30"/>
  <c r="H45" i="30" s="1"/>
  <c r="H37" i="30"/>
  <c r="H34" i="30"/>
  <c r="H31" i="30"/>
  <c r="H28" i="30"/>
  <c r="H25" i="30"/>
  <c r="H22" i="30"/>
  <c r="H19" i="30"/>
  <c r="H16" i="30"/>
  <c r="H13" i="30"/>
  <c r="H10" i="30"/>
  <c r="H7" i="30"/>
  <c r="H4" i="30"/>
  <c r="H39" i="30"/>
  <c r="H44" i="30" s="1"/>
  <c r="H64" i="29"/>
  <c r="H71" i="29" s="1"/>
  <c r="H63" i="29"/>
  <c r="H61" i="28"/>
  <c r="H56" i="28"/>
  <c r="H51" i="28"/>
  <c r="H46" i="28"/>
  <c r="H41" i="28"/>
  <c r="H36" i="28"/>
  <c r="H31" i="28"/>
  <c r="H26" i="28"/>
  <c r="H21" i="28"/>
  <c r="H16" i="28"/>
  <c r="H11" i="28"/>
  <c r="H6" i="28"/>
  <c r="H66" i="28"/>
  <c r="H73" i="28" s="1"/>
  <c r="H65" i="28"/>
  <c r="H72" i="28" s="1"/>
  <c r="H64" i="28"/>
  <c r="H71" i="28" s="1"/>
  <c r="H63" i="28"/>
  <c r="H70" i="28" s="1"/>
  <c r="G37" i="31"/>
  <c r="G34" i="31"/>
  <c r="G31" i="31"/>
  <c r="G28" i="31"/>
  <c r="G25" i="31"/>
  <c r="G22" i="31"/>
  <c r="G19" i="31"/>
  <c r="G16" i="31"/>
  <c r="G13" i="31"/>
  <c r="G10" i="31"/>
  <c r="G7" i="31"/>
  <c r="G4" i="31"/>
  <c r="G40" i="31"/>
  <c r="G45" i="31" s="1"/>
  <c r="G39" i="31"/>
  <c r="G44" i="31" s="1"/>
  <c r="G40" i="30"/>
  <c r="G45" i="30" s="1"/>
  <c r="G39" i="30"/>
  <c r="G44" i="30" s="1"/>
  <c r="G37" i="30"/>
  <c r="G34" i="30"/>
  <c r="G31" i="30"/>
  <c r="G28" i="30"/>
  <c r="G25" i="30"/>
  <c r="G22" i="30"/>
  <c r="G19" i="30"/>
  <c r="G16" i="30"/>
  <c r="G13" i="30"/>
  <c r="G10" i="30"/>
  <c r="G7" i="30"/>
  <c r="G4" i="30"/>
  <c r="G64" i="29"/>
  <c r="G71" i="29" s="1"/>
  <c r="G63" i="29"/>
  <c r="G61" i="28"/>
  <c r="G56" i="28"/>
  <c r="G51" i="28"/>
  <c r="G46" i="28"/>
  <c r="G36" i="28"/>
  <c r="G31" i="28"/>
  <c r="G26" i="28"/>
  <c r="G21" i="28"/>
  <c r="G16" i="28"/>
  <c r="G11" i="28"/>
  <c r="G6" i="28"/>
  <c r="G66" i="28"/>
  <c r="G73" i="28" s="1"/>
  <c r="G65" i="28"/>
  <c r="G72" i="28" s="1"/>
  <c r="G64" i="28"/>
  <c r="G71" i="28" s="1"/>
  <c r="G63" i="28"/>
  <c r="G70" i="28" s="1"/>
  <c r="F37" i="31"/>
  <c r="F34" i="31"/>
  <c r="F31" i="31"/>
  <c r="F28" i="31"/>
  <c r="F25" i="31"/>
  <c r="F22" i="31"/>
  <c r="F19" i="31"/>
  <c r="F16" i="31"/>
  <c r="F13" i="31"/>
  <c r="F10" i="31"/>
  <c r="F7" i="31"/>
  <c r="F4" i="31"/>
  <c r="F40" i="31"/>
  <c r="F45" i="31" s="1"/>
  <c r="F39" i="31"/>
  <c r="F44" i="31" s="1"/>
  <c r="F37" i="30"/>
  <c r="F34" i="30"/>
  <c r="F31" i="30"/>
  <c r="F28" i="30"/>
  <c r="F25" i="30"/>
  <c r="F22" i="30"/>
  <c r="F19" i="30"/>
  <c r="F16" i="30"/>
  <c r="F13" i="30"/>
  <c r="F10" i="30"/>
  <c r="F7" i="30"/>
  <c r="F4" i="30"/>
  <c r="F40" i="30"/>
  <c r="F45" i="30" s="1"/>
  <c r="F39" i="30"/>
  <c r="F44" i="30" s="1"/>
  <c r="F64" i="29"/>
  <c r="F71" i="29" s="1"/>
  <c r="F63" i="29"/>
  <c r="F41" i="28"/>
  <c r="F36" i="28"/>
  <c r="F31" i="28"/>
  <c r="F26" i="28"/>
  <c r="C40" i="31"/>
  <c r="C45" i="31" s="1"/>
  <c r="C39" i="31"/>
  <c r="C44" i="31" s="1"/>
  <c r="C37" i="31"/>
  <c r="C34" i="31"/>
  <c r="C31" i="31"/>
  <c r="C28" i="31"/>
  <c r="C25" i="31"/>
  <c r="C22" i="31"/>
  <c r="C19" i="31"/>
  <c r="C16" i="31"/>
  <c r="C13" i="31"/>
  <c r="C10" i="31"/>
  <c r="C7" i="31"/>
  <c r="C4" i="31"/>
  <c r="H67" i="29" l="1"/>
  <c r="H74" i="29" s="1"/>
  <c r="G67" i="29"/>
  <c r="G74" i="29" s="1"/>
  <c r="F67" i="29"/>
  <c r="F74" i="29" s="1"/>
  <c r="F70" i="29"/>
  <c r="H70" i="29"/>
  <c r="G70" i="29"/>
  <c r="F41" i="31"/>
  <c r="F46" i="31" s="1"/>
  <c r="G41" i="31"/>
  <c r="G46" i="31" s="1"/>
  <c r="C41" i="31"/>
  <c r="C46" i="31" s="1"/>
  <c r="H41" i="31"/>
  <c r="H46" i="31" s="1"/>
  <c r="I2" i="32"/>
  <c r="I3" i="32" s="1"/>
  <c r="F41" i="30"/>
  <c r="F46" i="30" s="1"/>
  <c r="G41" i="30"/>
  <c r="G46" i="30" s="1"/>
  <c r="H41" i="30"/>
  <c r="H46" i="30" s="1"/>
  <c r="E41" i="30"/>
  <c r="E46" i="30" s="1"/>
  <c r="G67" i="28"/>
  <c r="H67" i="28"/>
  <c r="H74" i="28" s="1"/>
  <c r="C40" i="30"/>
  <c r="C45" i="30" s="1"/>
  <c r="C13" i="30"/>
  <c r="C39" i="30"/>
  <c r="C44" i="30" s="1"/>
  <c r="C37" i="30"/>
  <c r="C34" i="30"/>
  <c r="C31" i="30"/>
  <c r="C28" i="30"/>
  <c r="C25" i="30"/>
  <c r="C22" i="30"/>
  <c r="C19" i="30"/>
  <c r="C16" i="30"/>
  <c r="C10" i="30"/>
  <c r="C7" i="30"/>
  <c r="C4" i="30"/>
  <c r="C66" i="28"/>
  <c r="C73" i="28" s="1"/>
  <c r="C65" i="28"/>
  <c r="C72" i="28" s="1"/>
  <c r="C64" i="28"/>
  <c r="C71" i="28" s="1"/>
  <c r="C63" i="28"/>
  <c r="C61" i="28"/>
  <c r="C56" i="28"/>
  <c r="C51" i="28"/>
  <c r="C46" i="28"/>
  <c r="C41" i="28"/>
  <c r="C36" i="28"/>
  <c r="C31" i="28"/>
  <c r="C26" i="28"/>
  <c r="C21" i="28"/>
  <c r="C16" i="28"/>
  <c r="C11" i="28"/>
  <c r="C6" i="28"/>
  <c r="E40" i="31"/>
  <c r="E45" i="31" s="1"/>
  <c r="E44" i="31"/>
  <c r="E37" i="31"/>
  <c r="E34" i="31"/>
  <c r="E31" i="31"/>
  <c r="E28" i="31"/>
  <c r="E25" i="31"/>
  <c r="E22" i="31"/>
  <c r="E19" i="31"/>
  <c r="E16" i="31"/>
  <c r="E13" i="31"/>
  <c r="E10" i="31"/>
  <c r="E7" i="31"/>
  <c r="E4" i="31"/>
  <c r="E64" i="29"/>
  <c r="E71" i="29" s="1"/>
  <c r="E63" i="29"/>
  <c r="E67" i="29" s="1"/>
  <c r="E66" i="28"/>
  <c r="E73" i="28" s="1"/>
  <c r="E65" i="28"/>
  <c r="E72" i="28" s="1"/>
  <c r="E64" i="28"/>
  <c r="E71" i="28" s="1"/>
  <c r="E63" i="28"/>
  <c r="E61" i="28"/>
  <c r="E56" i="28"/>
  <c r="E51" i="28"/>
  <c r="E46" i="28"/>
  <c r="E41" i="28"/>
  <c r="E36" i="28"/>
  <c r="E31" i="28"/>
  <c r="E26" i="28"/>
  <c r="E21" i="28"/>
  <c r="E16" i="28"/>
  <c r="E11" i="28"/>
  <c r="E6" i="28"/>
  <c r="E74" i="29" l="1"/>
  <c r="E70" i="29"/>
  <c r="E46" i="31"/>
  <c r="F2" i="32"/>
  <c r="F3" i="32" s="1"/>
  <c r="C41" i="30"/>
  <c r="C46" i="30" s="1"/>
  <c r="E67" i="28"/>
  <c r="E74" i="28" s="1"/>
  <c r="G2" i="32"/>
  <c r="G3" i="32" s="1"/>
  <c r="G74" i="28"/>
  <c r="H2" i="32"/>
  <c r="H3" i="32" s="1"/>
  <c r="C67" i="28"/>
  <c r="C74" i="28" s="1"/>
  <c r="E70" i="28"/>
  <c r="P40" i="31"/>
  <c r="P45" i="31" s="1"/>
  <c r="P39" i="31"/>
  <c r="P44" i="31" s="1"/>
  <c r="P37" i="31"/>
  <c r="P34" i="31"/>
  <c r="P31" i="31"/>
  <c r="P28" i="31"/>
  <c r="P25" i="31"/>
  <c r="P22" i="31"/>
  <c r="P19" i="31"/>
  <c r="P16" i="31"/>
  <c r="P13" i="31"/>
  <c r="P10" i="31"/>
  <c r="P7" i="31"/>
  <c r="P4" i="31"/>
  <c r="P40" i="30"/>
  <c r="P45" i="30" s="1"/>
  <c r="P39" i="30"/>
  <c r="P44" i="30" s="1"/>
  <c r="P37" i="30"/>
  <c r="P34" i="30"/>
  <c r="P31" i="30"/>
  <c r="P28" i="30"/>
  <c r="P25" i="30"/>
  <c r="P22" i="30"/>
  <c r="P19" i="30"/>
  <c r="P16" i="30"/>
  <c r="P13" i="30"/>
  <c r="P10" i="30"/>
  <c r="P7" i="30"/>
  <c r="P4" i="30"/>
  <c r="P64" i="29"/>
  <c r="P71" i="29" s="1"/>
  <c r="P63" i="29"/>
  <c r="P36" i="29"/>
  <c r="P31" i="29"/>
  <c r="P63" i="28"/>
  <c r="P70" i="28" s="1"/>
  <c r="P64" i="28"/>
  <c r="P71" i="28" s="1"/>
  <c r="P65" i="28"/>
  <c r="P72" i="28" s="1"/>
  <c r="P66" i="28"/>
  <c r="P73" i="28" s="1"/>
  <c r="P61" i="28"/>
  <c r="P56" i="28"/>
  <c r="P51" i="28"/>
  <c r="P46" i="28"/>
  <c r="P41" i="28"/>
  <c r="P36" i="28"/>
  <c r="P31" i="28"/>
  <c r="P26" i="28"/>
  <c r="P21" i="28"/>
  <c r="P16" i="28"/>
  <c r="P11" i="28"/>
  <c r="P6" i="28"/>
  <c r="P67" i="29" l="1"/>
  <c r="P74" i="29" s="1"/>
  <c r="P70" i="29"/>
  <c r="P41" i="31"/>
  <c r="P46" i="31" s="1"/>
  <c r="E2" i="32"/>
  <c r="E3" i="32" s="1"/>
  <c r="P41" i="30"/>
  <c r="P46" i="30" s="1"/>
  <c r="P67" i="28"/>
  <c r="C3" i="32"/>
  <c r="N40" i="31"/>
  <c r="N45" i="31" s="1"/>
  <c r="N39" i="31"/>
  <c r="N44" i="31" s="1"/>
  <c r="N37" i="31"/>
  <c r="N40" i="30"/>
  <c r="N45" i="30" s="1"/>
  <c r="N39" i="30"/>
  <c r="N44" i="30" s="1"/>
  <c r="N37" i="30"/>
  <c r="N64" i="29"/>
  <c r="N71" i="29" s="1"/>
  <c r="N63" i="29"/>
  <c r="M63" i="28"/>
  <c r="M70" i="28" s="1"/>
  <c r="N66" i="28"/>
  <c r="N65" i="28"/>
  <c r="N64" i="28"/>
  <c r="M64" i="28"/>
  <c r="M71" i="28" s="1"/>
  <c r="M65" i="28"/>
  <c r="M72" i="28" s="1"/>
  <c r="M66" i="28"/>
  <c r="M73" i="28" s="1"/>
  <c r="N63" i="28"/>
  <c r="N61" i="28"/>
  <c r="N34" i="31"/>
  <c r="N34" i="30"/>
  <c r="N56" i="28"/>
  <c r="N31" i="31"/>
  <c r="N31" i="30"/>
  <c r="N51" i="28"/>
  <c r="N28" i="31"/>
  <c r="N28" i="30"/>
  <c r="N46" i="28"/>
  <c r="N25" i="31"/>
  <c r="N25" i="30"/>
  <c r="N41" i="28"/>
  <c r="N22" i="31"/>
  <c r="N22" i="30"/>
  <c r="N36" i="28"/>
  <c r="N19" i="31"/>
  <c r="N19" i="30"/>
  <c r="N31" i="28"/>
  <c r="N16" i="31"/>
  <c r="N16" i="30"/>
  <c r="N26" i="28"/>
  <c r="N13" i="31"/>
  <c r="N13" i="30"/>
  <c r="N21" i="28"/>
  <c r="N10" i="31"/>
  <c r="N10" i="30"/>
  <c r="N16" i="28"/>
  <c r="N7" i="31"/>
  <c r="N7" i="30"/>
  <c r="N11" i="28"/>
  <c r="N4" i="31"/>
  <c r="N4" i="30"/>
  <c r="N6" i="28"/>
  <c r="O37" i="31"/>
  <c r="M37" i="31"/>
  <c r="L37" i="31"/>
  <c r="K37" i="31"/>
  <c r="J37" i="31"/>
  <c r="O37" i="30"/>
  <c r="M37" i="30"/>
  <c r="L37" i="30"/>
  <c r="K37" i="30"/>
  <c r="J37" i="30"/>
  <c r="O61" i="28"/>
  <c r="M61" i="28"/>
  <c r="L61" i="28"/>
  <c r="K61" i="28"/>
  <c r="J61" i="28"/>
  <c r="O34" i="31"/>
  <c r="M34" i="31"/>
  <c r="L34" i="31"/>
  <c r="K34" i="31"/>
  <c r="J34" i="31"/>
  <c r="O34" i="30"/>
  <c r="M34" i="30"/>
  <c r="L34" i="30"/>
  <c r="K34" i="30"/>
  <c r="J34" i="30"/>
  <c r="O56" i="28"/>
  <c r="M56" i="28"/>
  <c r="L56" i="28"/>
  <c r="K56" i="28"/>
  <c r="J56" i="28"/>
  <c r="O31" i="31"/>
  <c r="M31" i="31"/>
  <c r="L31" i="31"/>
  <c r="K31" i="31"/>
  <c r="J31" i="31"/>
  <c r="O31" i="30"/>
  <c r="M31" i="30"/>
  <c r="L31" i="30"/>
  <c r="K31" i="30"/>
  <c r="J31" i="30"/>
  <c r="O51" i="28"/>
  <c r="M51" i="28"/>
  <c r="L51" i="28"/>
  <c r="K51" i="28"/>
  <c r="J51" i="28"/>
  <c r="O28" i="31"/>
  <c r="M28" i="31"/>
  <c r="L28" i="31"/>
  <c r="K28" i="31"/>
  <c r="J28" i="31"/>
  <c r="O28" i="30"/>
  <c r="M28" i="30"/>
  <c r="L28" i="30"/>
  <c r="K28" i="30"/>
  <c r="J28" i="30"/>
  <c r="O46" i="28"/>
  <c r="M46" i="28"/>
  <c r="L46" i="28"/>
  <c r="K46" i="28"/>
  <c r="J46" i="28"/>
  <c r="O25" i="31"/>
  <c r="M25" i="31"/>
  <c r="L25" i="31"/>
  <c r="K25" i="31"/>
  <c r="J25" i="31"/>
  <c r="O25" i="30"/>
  <c r="M25" i="30"/>
  <c r="L25" i="30"/>
  <c r="K25" i="30"/>
  <c r="J25" i="30"/>
  <c r="O41" i="28"/>
  <c r="M41" i="28"/>
  <c r="L41" i="28"/>
  <c r="K41" i="28"/>
  <c r="J41" i="28"/>
  <c r="O22" i="31"/>
  <c r="M22" i="31"/>
  <c r="L22" i="31"/>
  <c r="K22" i="31"/>
  <c r="J22" i="31"/>
  <c r="O22" i="30"/>
  <c r="M22" i="30"/>
  <c r="L22" i="30"/>
  <c r="K22" i="30"/>
  <c r="J22" i="30"/>
  <c r="O36" i="28"/>
  <c r="M36" i="28"/>
  <c r="L36" i="28"/>
  <c r="K36" i="28"/>
  <c r="J36" i="28"/>
  <c r="O19" i="31"/>
  <c r="M19" i="31"/>
  <c r="L19" i="31"/>
  <c r="K19" i="31"/>
  <c r="J19" i="31"/>
  <c r="O19" i="30"/>
  <c r="M19" i="30"/>
  <c r="L19" i="30"/>
  <c r="K19" i="30"/>
  <c r="J19" i="30"/>
  <c r="O31" i="28"/>
  <c r="M31" i="28"/>
  <c r="L31" i="28"/>
  <c r="K31" i="28"/>
  <c r="J31" i="28"/>
  <c r="O16" i="31"/>
  <c r="M16" i="31"/>
  <c r="L16" i="31"/>
  <c r="K16" i="31"/>
  <c r="J16" i="31"/>
  <c r="O16" i="30"/>
  <c r="M16" i="30"/>
  <c r="L16" i="30"/>
  <c r="K16" i="30"/>
  <c r="J16" i="30"/>
  <c r="O26" i="28"/>
  <c r="M26" i="28"/>
  <c r="L26" i="28"/>
  <c r="K26" i="28"/>
  <c r="J26" i="28"/>
  <c r="O13" i="31"/>
  <c r="M13" i="31"/>
  <c r="L13" i="31"/>
  <c r="K13" i="31"/>
  <c r="J13" i="31"/>
  <c r="O13" i="30"/>
  <c r="M13" i="30"/>
  <c r="L13" i="30"/>
  <c r="K13" i="30"/>
  <c r="J13" i="30"/>
  <c r="O21" i="28"/>
  <c r="M21" i="28"/>
  <c r="L21" i="28"/>
  <c r="K21" i="28"/>
  <c r="J21" i="28"/>
  <c r="O10" i="31"/>
  <c r="M10" i="31"/>
  <c r="L10" i="31"/>
  <c r="K10" i="31"/>
  <c r="J10" i="31"/>
  <c r="O10" i="30"/>
  <c r="M10" i="30"/>
  <c r="L10" i="30"/>
  <c r="K10" i="30"/>
  <c r="J10" i="30"/>
  <c r="O16" i="28"/>
  <c r="M16" i="28"/>
  <c r="L16" i="28"/>
  <c r="K16" i="28"/>
  <c r="J16" i="28"/>
  <c r="N67" i="29" l="1"/>
  <c r="N74" i="29" s="1"/>
  <c r="N67" i="28"/>
  <c r="N74" i="28" s="1"/>
  <c r="N41" i="31"/>
  <c r="N46" i="31" s="1"/>
  <c r="N41" i="30"/>
  <c r="N46" i="30" s="1"/>
  <c r="N70" i="29"/>
  <c r="P2" i="32"/>
  <c r="P3" i="32" s="1"/>
  <c r="P74" i="28"/>
  <c r="O7" i="31"/>
  <c r="M7" i="31"/>
  <c r="L7" i="31"/>
  <c r="L41" i="31" s="1"/>
  <c r="K7" i="31"/>
  <c r="J7" i="31"/>
  <c r="M7" i="30"/>
  <c r="L7" i="30"/>
  <c r="K7" i="30"/>
  <c r="J7" i="30"/>
  <c r="O11" i="28"/>
  <c r="M11" i="28"/>
  <c r="L11" i="28"/>
  <c r="K11" i="28"/>
  <c r="J11" i="28"/>
  <c r="O4" i="31"/>
  <c r="M4" i="31"/>
  <c r="L4" i="31"/>
  <c r="K4" i="31"/>
  <c r="J4" i="31"/>
  <c r="O4" i="30"/>
  <c r="M4" i="30"/>
  <c r="M41" i="30" s="1"/>
  <c r="M46" i="30" s="1"/>
  <c r="L4" i="30"/>
  <c r="K4" i="30"/>
  <c r="J4" i="30"/>
  <c r="J41" i="30" s="1"/>
  <c r="J46" i="30" s="1"/>
  <c r="O6" i="28"/>
  <c r="M6" i="28"/>
  <c r="L6" i="28"/>
  <c r="L67" i="28" s="1"/>
  <c r="K6" i="28"/>
  <c r="J6" i="28"/>
  <c r="O40" i="31"/>
  <c r="O45" i="31" s="1"/>
  <c r="M40" i="31"/>
  <c r="M45" i="31" s="1"/>
  <c r="L40" i="31"/>
  <c r="L45" i="31" s="1"/>
  <c r="K40" i="31"/>
  <c r="K45" i="31" s="1"/>
  <c r="J40" i="31"/>
  <c r="J45" i="31" s="1"/>
  <c r="O39" i="31"/>
  <c r="O44" i="31" s="1"/>
  <c r="M39" i="31"/>
  <c r="M44" i="31" s="1"/>
  <c r="L39" i="31"/>
  <c r="L44" i="31" s="1"/>
  <c r="K39" i="31"/>
  <c r="K44" i="31" s="1"/>
  <c r="J39" i="31"/>
  <c r="J44" i="31" s="1"/>
  <c r="D37" i="31"/>
  <c r="D34" i="31"/>
  <c r="D28" i="31"/>
  <c r="D25" i="31"/>
  <c r="D22" i="31"/>
  <c r="D19" i="31"/>
  <c r="D16" i="31"/>
  <c r="O40" i="30"/>
  <c r="O45" i="30" s="1"/>
  <c r="M40" i="30"/>
  <c r="M45" i="30" s="1"/>
  <c r="L40" i="30"/>
  <c r="L45" i="30" s="1"/>
  <c r="K40" i="30"/>
  <c r="K45" i="30" s="1"/>
  <c r="J40" i="30"/>
  <c r="J45" i="30" s="1"/>
  <c r="O39" i="30"/>
  <c r="O44" i="30" s="1"/>
  <c r="M39" i="30"/>
  <c r="M44" i="30" s="1"/>
  <c r="L39" i="30"/>
  <c r="L44" i="30" s="1"/>
  <c r="K39" i="30"/>
  <c r="K44" i="30" s="1"/>
  <c r="J44" i="30"/>
  <c r="O7" i="30"/>
  <c r="N73" i="28"/>
  <c r="L66" i="28"/>
  <c r="L73" i="28" s="1"/>
  <c r="K66" i="28"/>
  <c r="K73" i="28" s="1"/>
  <c r="J66" i="28"/>
  <c r="J73" i="28" s="1"/>
  <c r="O65" i="28"/>
  <c r="O72" i="28" s="1"/>
  <c r="N72" i="28"/>
  <c r="L65" i="28"/>
  <c r="L72" i="28" s="1"/>
  <c r="K65" i="28"/>
  <c r="K72" i="28" s="1"/>
  <c r="J72" i="28"/>
  <c r="J71" i="28"/>
  <c r="K64" i="28"/>
  <c r="K71" i="28" s="1"/>
  <c r="L64" i="28"/>
  <c r="L71" i="28" s="1"/>
  <c r="N71" i="28"/>
  <c r="O64" i="28"/>
  <c r="O71" i="28" s="1"/>
  <c r="O63" i="28"/>
  <c r="O70" i="28" s="1"/>
  <c r="N70" i="28"/>
  <c r="L63" i="28"/>
  <c r="L70" i="28" s="1"/>
  <c r="K63" i="28"/>
  <c r="K70" i="28" s="1"/>
  <c r="J70" i="28"/>
  <c r="O63" i="29"/>
  <c r="M63" i="29"/>
  <c r="L63" i="29"/>
  <c r="K63" i="29"/>
  <c r="J63" i="29"/>
  <c r="O64" i="29"/>
  <c r="O71" i="29" s="1"/>
  <c r="M64" i="29"/>
  <c r="M71" i="29" s="1"/>
  <c r="L64" i="29"/>
  <c r="L71" i="29" s="1"/>
  <c r="K64" i="29"/>
  <c r="K71" i="29" s="1"/>
  <c r="J64" i="29"/>
  <c r="J71" i="29" s="1"/>
  <c r="O67" i="29" l="1"/>
  <c r="M67" i="29"/>
  <c r="L67" i="29"/>
  <c r="K67" i="29"/>
  <c r="J67" i="29"/>
  <c r="J74" i="29" s="1"/>
  <c r="M41" i="31"/>
  <c r="M46" i="31" s="1"/>
  <c r="K41" i="31"/>
  <c r="K46" i="31" s="1"/>
  <c r="K41" i="30"/>
  <c r="K46" i="30" s="1"/>
  <c r="L41" i="30"/>
  <c r="L46" i="30" s="1"/>
  <c r="M67" i="28"/>
  <c r="M74" i="28" s="1"/>
  <c r="J74" i="28"/>
  <c r="N2" i="32"/>
  <c r="N3" i="32" s="1"/>
  <c r="J41" i="31"/>
  <c r="L74" i="28"/>
  <c r="K67" i="28"/>
  <c r="O67" i="28"/>
  <c r="O41" i="30"/>
  <c r="O46" i="30" s="1"/>
  <c r="L46" i="31"/>
  <c r="J70" i="29"/>
  <c r="J2" i="32" l="1"/>
  <c r="J3" i="32" s="1"/>
  <c r="J46" i="31"/>
  <c r="O74" i="28"/>
  <c r="K74" i="28"/>
  <c r="K2" i="32"/>
  <c r="K3" i="32" s="1"/>
  <c r="D21" i="8"/>
  <c r="D22" i="8" l="1"/>
  <c r="D20" i="8"/>
  <c r="M23" i="8"/>
  <c r="L21" i="8"/>
  <c r="M21" i="8"/>
  <c r="N21" i="8"/>
  <c r="O21" i="8"/>
  <c r="P21" i="8"/>
  <c r="L22" i="8"/>
  <c r="M22" i="8"/>
  <c r="N22" i="8"/>
  <c r="O22" i="8"/>
  <c r="P22" i="8"/>
  <c r="L20" i="8"/>
  <c r="L23" i="8" s="1"/>
  <c r="M20" i="8"/>
  <c r="N20" i="8"/>
  <c r="N23" i="8" s="1"/>
  <c r="O20" i="8"/>
  <c r="O23" i="8" s="1"/>
  <c r="P20" i="8"/>
  <c r="P23" i="8" s="1"/>
  <c r="K70" i="29" l="1"/>
  <c r="L70" i="29"/>
  <c r="M70" i="29"/>
  <c r="O70" i="29"/>
  <c r="O66" i="28"/>
  <c r="O73" i="28" s="1"/>
  <c r="D26" i="28"/>
  <c r="D31" i="31"/>
  <c r="D13" i="31"/>
  <c r="D10" i="31"/>
  <c r="D7" i="31"/>
  <c r="D61" i="28"/>
  <c r="D56" i="28"/>
  <c r="D51" i="28"/>
  <c r="D46" i="28"/>
  <c r="D41" i="28"/>
  <c r="D36" i="28"/>
  <c r="D31" i="28"/>
  <c r="D21" i="28"/>
  <c r="D16" i="28"/>
  <c r="D11" i="28"/>
  <c r="O74" i="29"/>
  <c r="L2" i="32"/>
  <c r="L3" i="32" s="1"/>
  <c r="D4" i="31"/>
  <c r="O4" i="8" s="1"/>
  <c r="N4" i="8"/>
  <c r="N6" i="8"/>
  <c r="N12" i="8"/>
  <c r="N14" i="8"/>
  <c r="N15" i="8"/>
  <c r="L5" i="8"/>
  <c r="D6" i="28"/>
  <c r="J16" i="8"/>
  <c r="L74" i="29" l="1"/>
  <c r="K74" i="29"/>
  <c r="M2" i="32"/>
  <c r="M3" i="32" s="1"/>
  <c r="O41" i="31"/>
  <c r="O2" i="32" s="1"/>
  <c r="O3" i="32" s="1"/>
  <c r="N16" i="8"/>
  <c r="L12" i="8"/>
  <c r="N10" i="8"/>
  <c r="N5" i="8"/>
  <c r="L7" i="8"/>
  <c r="O14" i="8"/>
  <c r="N13" i="8"/>
  <c r="O16" i="8"/>
  <c r="O10" i="8"/>
  <c r="O13" i="8"/>
  <c r="O6" i="8"/>
  <c r="O3" i="8"/>
  <c r="O5" i="8"/>
  <c r="O9" i="8"/>
  <c r="O11" i="8"/>
  <c r="N9" i="8"/>
  <c r="N8" i="8"/>
  <c r="N3" i="8"/>
  <c r="N7" i="8"/>
  <c r="N11" i="8"/>
  <c r="O12" i="8"/>
  <c r="L15" i="8"/>
  <c r="L14" i="8"/>
  <c r="M4" i="8"/>
  <c r="J3" i="8"/>
  <c r="J10" i="8"/>
  <c r="J13" i="8"/>
  <c r="J11" i="8"/>
  <c r="J8" i="8"/>
  <c r="J4" i="8"/>
  <c r="J5" i="8"/>
  <c r="J7" i="8"/>
  <c r="J9" i="8"/>
  <c r="J6" i="8"/>
  <c r="M3" i="8" l="1"/>
  <c r="M74" i="29"/>
  <c r="M14" i="8" s="1"/>
  <c r="P14" i="8" s="1"/>
  <c r="M8" i="8"/>
  <c r="O46" i="31"/>
  <c r="O15" i="8" s="1"/>
  <c r="M13" i="8"/>
  <c r="M5" i="8"/>
  <c r="P5" i="8" s="1"/>
  <c r="M12" i="8"/>
  <c r="P12" i="8" s="1"/>
  <c r="M9" i="8"/>
  <c r="M11" i="8"/>
  <c r="M15" i="8"/>
  <c r="M10" i="8"/>
  <c r="M6" i="8"/>
  <c r="O8" i="8"/>
  <c r="O7" i="8"/>
  <c r="N18" i="8"/>
  <c r="M16" i="8"/>
  <c r="L6" i="8"/>
  <c r="J12" i="8"/>
  <c r="J15" i="8"/>
  <c r="J18" i="8" s="1"/>
  <c r="J14" i="8"/>
  <c r="L16" i="8"/>
  <c r="L9" i="8"/>
  <c r="L13" i="8"/>
  <c r="L11" i="8"/>
  <c r="L10" i="8"/>
  <c r="L8" i="8"/>
  <c r="L4" i="8"/>
  <c r="P4" i="8" s="1"/>
  <c r="L3" i="8"/>
  <c r="K5" i="8"/>
  <c r="L19" i="8" l="1"/>
  <c r="L24" i="8" s="1"/>
  <c r="P3" i="8"/>
  <c r="P15" i="8"/>
  <c r="P13" i="8"/>
  <c r="P11" i="8"/>
  <c r="P10" i="8"/>
  <c r="P6" i="8"/>
  <c r="P9" i="8"/>
  <c r="O18" i="8"/>
  <c r="P16" i="8"/>
  <c r="P8" i="8"/>
  <c r="L18" i="8"/>
  <c r="K4" i="8"/>
  <c r="K15" i="8"/>
  <c r="K16" i="8"/>
  <c r="K14" i="8"/>
  <c r="K13" i="8"/>
  <c r="K12" i="8"/>
  <c r="K11" i="8"/>
  <c r="K10" i="8"/>
  <c r="K8" i="8"/>
  <c r="K9" i="8"/>
  <c r="K7" i="8"/>
  <c r="K6" i="8"/>
  <c r="D19" i="8" l="1"/>
  <c r="K3" i="8"/>
  <c r="K19" i="8" l="1"/>
  <c r="N19" i="8"/>
  <c r="N24" i="8" s="1"/>
  <c r="K18" i="8"/>
  <c r="O19" i="8"/>
  <c r="O24" i="8" s="1"/>
  <c r="F20" i="8" l="1"/>
  <c r="E20" i="8"/>
  <c r="AS5" i="21"/>
  <c r="AT5" i="21" s="1"/>
  <c r="AS6" i="21"/>
  <c r="AT6" i="21"/>
  <c r="AX6" i="21" s="1"/>
  <c r="AS7" i="21"/>
  <c r="AT7" i="21" s="1"/>
  <c r="AX7" i="21" s="1"/>
  <c r="AS8" i="21"/>
  <c r="AT8" i="21"/>
  <c r="AX8" i="21" s="1"/>
  <c r="AS9" i="21"/>
  <c r="AT9" i="21" s="1"/>
  <c r="AX9" i="21" s="1"/>
  <c r="AS10" i="21"/>
  <c r="AT10" i="21" s="1"/>
  <c r="AX10" i="21" s="1"/>
  <c r="AS11" i="21"/>
  <c r="AT11" i="21" s="1"/>
  <c r="AX11" i="21" s="1"/>
  <c r="AS12" i="21"/>
  <c r="AT12" i="21"/>
  <c r="AX12" i="21" s="1"/>
  <c r="AS13" i="21"/>
  <c r="AT13" i="21" s="1"/>
  <c r="AS14" i="21"/>
  <c r="AT14" i="21"/>
  <c r="AX14" i="21" s="1"/>
  <c r="AS15" i="21"/>
  <c r="AT15" i="21" s="1"/>
  <c r="AX15" i="21" s="1"/>
  <c r="AS16" i="21"/>
  <c r="AT16" i="21"/>
  <c r="AX16" i="21" s="1"/>
  <c r="AS17" i="21"/>
  <c r="AT17" i="21" s="1"/>
  <c r="AX17" i="21" s="1"/>
  <c r="AS18" i="21"/>
  <c r="AT18" i="21" s="1"/>
  <c r="AX18" i="21" s="1"/>
  <c r="AS19" i="21"/>
  <c r="AT19" i="21" s="1"/>
  <c r="AX19" i="21" s="1"/>
  <c r="AS4" i="21"/>
  <c r="AT4" i="21" s="1"/>
  <c r="AX4" i="21" s="1"/>
  <c r="AX3" i="21"/>
  <c r="AX13" i="21" l="1"/>
  <c r="AX5" i="21"/>
  <c r="F22" i="8"/>
  <c r="E22" i="8"/>
  <c r="E23" i="8" s="1"/>
  <c r="D23" i="8" l="1"/>
  <c r="F23" i="8"/>
  <c r="E24" i="8" l="1"/>
  <c r="F24" i="8"/>
  <c r="C18" i="8"/>
  <c r="D24" i="8" l="1"/>
  <c r="M7" i="8" l="1"/>
  <c r="M18" i="8" l="1"/>
  <c r="P7" i="8"/>
  <c r="M19" i="8"/>
  <c r="M24" i="8" s="1"/>
  <c r="P19" i="8" l="1"/>
  <c r="P24" i="8" s="1"/>
  <c r="P18" i="8"/>
  <c r="I6" i="29"/>
</calcChain>
</file>

<file path=xl/sharedStrings.xml><?xml version="1.0" encoding="utf-8"?>
<sst xmlns="http://schemas.openxmlformats.org/spreadsheetml/2006/main" count="1089" uniqueCount="217">
  <si>
    <r>
      <rPr>
        <sz val="9"/>
        <color indexed="8"/>
        <rFont val="Arial"/>
        <family val="2"/>
      </rPr>
      <t>activity</t>
    </r>
  </si>
  <si>
    <r>
      <rPr>
        <sz val="9"/>
        <color indexed="8"/>
        <rFont val="Arial"/>
        <family val="2"/>
      </rPr>
      <t>minutes</t>
    </r>
  </si>
  <si>
    <r>
      <rPr>
        <sz val="9"/>
        <color indexed="8"/>
        <rFont val="Arial"/>
        <family val="2"/>
      </rPr>
      <t>Total</t>
    </r>
  </si>
  <si>
    <t>CASE TYPE</t>
  </si>
  <si>
    <t>Case Specific Work x Filings (weights x filings)</t>
  </si>
  <si>
    <t>Availability for Case Specific Work</t>
  </si>
  <si>
    <t xml:space="preserve">Non-case specific time </t>
  </si>
  <si>
    <t>SETTLEMENT COURT PROGRAM CASE WEIGHT</t>
  </si>
  <si>
    <t>JOINT STAFF ATTORNEY &amp; LAW CLERK CASE WEIGHT</t>
  </si>
  <si>
    <t>1320520</t>
  </si>
  <si>
    <t>2112565</t>
  </si>
  <si>
    <t>2563018</t>
  </si>
  <si>
    <t>2628947</t>
  </si>
  <si>
    <t>3078491</t>
  </si>
  <si>
    <t>3270621</t>
  </si>
  <si>
    <t>4286554</t>
  </si>
  <si>
    <t>4397150</t>
  </si>
  <si>
    <t>4415908</t>
  </si>
  <si>
    <t>5024725</t>
  </si>
  <si>
    <t>5048473</t>
  </si>
  <si>
    <t>5817971</t>
  </si>
  <si>
    <t>5871210</t>
  </si>
  <si>
    <t>6048817</t>
  </si>
  <si>
    <t>7293859</t>
  </si>
  <si>
    <t>8683770</t>
  </si>
  <si>
    <t>8879504</t>
  </si>
  <si>
    <t>1352914</t>
  </si>
  <si>
    <t>1587091</t>
  </si>
  <si>
    <t>1846027</t>
  </si>
  <si>
    <t>2015635</t>
  </si>
  <si>
    <t>2878184</t>
  </si>
  <si>
    <t>3387017</t>
  </si>
  <si>
    <t>3743543</t>
  </si>
  <si>
    <t>4298232</t>
  </si>
  <si>
    <t>4687802</t>
  </si>
  <si>
    <t>5027042</t>
  </si>
  <si>
    <t>5110834</t>
  </si>
  <si>
    <t>5505926</t>
  </si>
  <si>
    <t>6246006</t>
  </si>
  <si>
    <t>6910642</t>
  </si>
  <si>
    <t>7456052</t>
  </si>
  <si>
    <t>8043613</t>
  </si>
  <si>
    <t>8451323</t>
  </si>
  <si>
    <t>8803446</t>
  </si>
  <si>
    <t>2004907</t>
  </si>
  <si>
    <t>2475768</t>
  </si>
  <si>
    <t>2555481</t>
  </si>
  <si>
    <t>3690662</t>
  </si>
  <si>
    <t>3987745</t>
  </si>
  <si>
    <t>5311520</t>
  </si>
  <si>
    <t>5605311</t>
  </si>
  <si>
    <t>5667031</t>
  </si>
  <si>
    <t>6100872</t>
  </si>
  <si>
    <t>6849837</t>
  </si>
  <si>
    <t>6915041</t>
  </si>
  <si>
    <t>7686443</t>
  </si>
  <si>
    <t>8753574</t>
  </si>
  <si>
    <t>1162313</t>
  </si>
  <si>
    <t>2667583</t>
  </si>
  <si>
    <t>3489760</t>
  </si>
  <si>
    <t>3754978</t>
  </si>
  <si>
    <t>4129046</t>
  </si>
  <si>
    <t>6089063</t>
  </si>
  <si>
    <t>7667683</t>
  </si>
  <si>
    <t>7788792</t>
  </si>
  <si>
    <t>8120083</t>
  </si>
  <si>
    <t>8382478</t>
  </si>
  <si>
    <t>if (userid=</t>
  </si>
  <si>
    <t>)</t>
  </si>
  <si>
    <t>jobclass=</t>
  </si>
  <si>
    <t>.</t>
  </si>
  <si>
    <t>1=Jco 1</t>
  </si>
  <si>
    <t>3=intern</t>
  </si>
  <si>
    <t>5=secretary</t>
  </si>
  <si>
    <t>2=jco 2</t>
  </si>
  <si>
    <t>4=jco 3</t>
  </si>
  <si>
    <r>
      <rPr>
        <sz val="9"/>
        <color indexed="8"/>
        <rFont val="Arial"/>
        <family val="2"/>
      </rPr>
      <t>16-Feb-2010</t>
    </r>
  </si>
  <si>
    <r>
      <rPr>
        <sz val="9"/>
        <color indexed="8"/>
        <rFont val="Arial"/>
        <family val="2"/>
      </rPr>
      <t>17-Feb-2010</t>
    </r>
  </si>
  <si>
    <r>
      <rPr>
        <sz val="9"/>
        <color indexed="8"/>
        <rFont val="Arial"/>
        <family val="2"/>
      </rPr>
      <t>18-Feb-2010</t>
    </r>
  </si>
  <si>
    <r>
      <rPr>
        <sz val="9"/>
        <color indexed="8"/>
        <rFont val="Arial"/>
        <family val="2"/>
      </rPr>
      <t>19-Feb-2010</t>
    </r>
  </si>
  <si>
    <r>
      <rPr>
        <sz val="9"/>
        <color indexed="8"/>
        <rFont val="Arial"/>
        <family val="2"/>
      </rPr>
      <t>22-Feb-2010</t>
    </r>
  </si>
  <si>
    <r>
      <rPr>
        <sz val="9"/>
        <color indexed="8"/>
        <rFont val="Arial"/>
        <family val="2"/>
      </rPr>
      <t>23-Feb-2010</t>
    </r>
  </si>
  <si>
    <r>
      <rPr>
        <sz val="9"/>
        <color indexed="8"/>
        <rFont val="Arial"/>
        <family val="2"/>
      </rPr>
      <t>24-Feb-2010</t>
    </r>
  </si>
  <si>
    <r>
      <rPr>
        <sz val="9"/>
        <color indexed="8"/>
        <rFont val="Arial"/>
        <family val="2"/>
      </rPr>
      <t>25-Feb-2010</t>
    </r>
  </si>
  <si>
    <r>
      <rPr>
        <sz val="9"/>
        <color indexed="8"/>
        <rFont val="Arial"/>
        <family val="2"/>
      </rPr>
      <t>26-Feb-2010</t>
    </r>
  </si>
  <si>
    <r>
      <rPr>
        <sz val="9"/>
        <color indexed="8"/>
        <rFont val="Arial"/>
        <family val="2"/>
      </rPr>
      <t>01-Mar-2010</t>
    </r>
  </si>
  <si>
    <r>
      <rPr>
        <sz val="9"/>
        <color indexed="8"/>
        <rFont val="Arial"/>
        <family val="2"/>
      </rPr>
      <t>02-Mar-2010</t>
    </r>
  </si>
  <si>
    <r>
      <rPr>
        <sz val="9"/>
        <color indexed="8"/>
        <rFont val="Arial"/>
        <family val="2"/>
      </rPr>
      <t>03-Mar-2010</t>
    </r>
  </si>
  <si>
    <r>
      <rPr>
        <sz val="9"/>
        <color indexed="8"/>
        <rFont val="Arial"/>
        <family val="2"/>
      </rPr>
      <t>04-Mar-2010</t>
    </r>
  </si>
  <si>
    <r>
      <rPr>
        <sz val="9"/>
        <color indexed="8"/>
        <rFont val="Arial"/>
        <family val="2"/>
      </rPr>
      <t>05-Mar-2010</t>
    </r>
  </si>
  <si>
    <r>
      <rPr>
        <sz val="9"/>
        <color indexed="8"/>
        <rFont val="Arial"/>
        <family val="2"/>
      </rPr>
      <t>08-Mar-2010</t>
    </r>
  </si>
  <si>
    <r>
      <rPr>
        <sz val="9"/>
        <color indexed="8"/>
        <rFont val="Arial"/>
        <family val="2"/>
      </rPr>
      <t>09-Mar-2010</t>
    </r>
  </si>
  <si>
    <r>
      <rPr>
        <sz val="9"/>
        <color indexed="8"/>
        <rFont val="Arial"/>
        <family val="2"/>
      </rPr>
      <t>10-Mar-2010</t>
    </r>
  </si>
  <si>
    <r>
      <rPr>
        <sz val="9"/>
        <color indexed="8"/>
        <rFont val="Arial"/>
        <family val="2"/>
      </rPr>
      <t>11-Mar-2010</t>
    </r>
  </si>
  <si>
    <r>
      <rPr>
        <sz val="9"/>
        <color indexed="8"/>
        <rFont val="Arial"/>
        <family val="2"/>
      </rPr>
      <t>12-Mar-2010</t>
    </r>
  </si>
  <si>
    <r>
      <rPr>
        <sz val="9"/>
        <color indexed="8"/>
        <rFont val="Arial"/>
        <family val="2"/>
      </rPr>
      <t>Group Total</t>
    </r>
  </si>
  <si>
    <r>
      <rPr>
        <sz val="9"/>
        <color indexed="8"/>
        <rFont val="Arial"/>
        <family val="2"/>
      </rPr>
      <t>Sum</t>
    </r>
  </si>
  <si>
    <r>
      <rPr>
        <sz val="9"/>
        <color indexed="8"/>
        <rFont val="Arial"/>
        <family val="2"/>
      </rPr>
      <t>.</t>
    </r>
  </si>
  <si>
    <r>
      <rPr>
        <sz val="9"/>
        <color indexed="8"/>
        <rFont val="Arial"/>
        <family val="2"/>
      </rPr>
      <t xml:space="preserve"> </t>
    </r>
  </si>
  <si>
    <t>TRAINING</t>
  </si>
  <si>
    <t>Referral Intake</t>
  </si>
  <si>
    <t>Pending YASI</t>
  </si>
  <si>
    <t>Emergency Intake</t>
  </si>
  <si>
    <t>Diversion</t>
  </si>
  <si>
    <t>Informal Adjustment Hearings</t>
  </si>
  <si>
    <t>Unsupervised Probation</t>
  </si>
  <si>
    <t>Drug Court</t>
  </si>
  <si>
    <r>
      <rPr>
        <sz val="9"/>
        <color indexed="8"/>
        <rFont val="Arial"/>
        <family val="2"/>
      </rPr>
      <t>12-Apr-2010</t>
    </r>
  </si>
  <si>
    <r>
      <rPr>
        <sz val="9"/>
        <color indexed="8"/>
        <rFont val="Arial"/>
        <family val="2"/>
      </rPr>
      <t>13-Apr-2010</t>
    </r>
  </si>
  <si>
    <r>
      <rPr>
        <sz val="9"/>
        <color indexed="8"/>
        <rFont val="Arial"/>
        <family val="2"/>
      </rPr>
      <t>14-Apr-2010</t>
    </r>
  </si>
  <si>
    <r>
      <rPr>
        <sz val="9"/>
        <color indexed="8"/>
        <rFont val="Arial"/>
        <family val="2"/>
      </rPr>
      <t>15-Apr-2010</t>
    </r>
  </si>
  <si>
    <r>
      <rPr>
        <sz val="9"/>
        <color indexed="8"/>
        <rFont val="Arial"/>
        <family val="2"/>
      </rPr>
      <t>16-Apr-2010</t>
    </r>
  </si>
  <si>
    <r>
      <rPr>
        <sz val="9"/>
        <color indexed="8"/>
        <rFont val="Arial"/>
        <family val="2"/>
      </rPr>
      <t>23-Apr-2010</t>
    </r>
  </si>
  <si>
    <r>
      <rPr>
        <sz val="9"/>
        <color indexed="8"/>
        <rFont val="Arial"/>
        <family val="2"/>
      </rPr>
      <t>26-Apr-2010</t>
    </r>
  </si>
  <si>
    <r>
      <rPr>
        <sz val="9"/>
        <color indexed="8"/>
        <rFont val="Arial"/>
        <family val="2"/>
      </rPr>
      <t>27-Apr-2010</t>
    </r>
  </si>
  <si>
    <r>
      <rPr>
        <sz val="9"/>
        <color indexed="8"/>
        <rFont val="Arial"/>
        <family val="2"/>
      </rPr>
      <t>28-Apr-2010</t>
    </r>
  </si>
  <si>
    <r>
      <rPr>
        <sz val="9"/>
        <color indexed="8"/>
        <rFont val="Arial"/>
        <family val="2"/>
      </rPr>
      <t>29-Apr-2010</t>
    </r>
  </si>
  <si>
    <r>
      <rPr>
        <sz val="9"/>
        <color indexed="8"/>
        <rFont val="Arial"/>
        <family val="2"/>
      </rPr>
      <t>30-Apr-2010</t>
    </r>
  </si>
  <si>
    <r>
      <rPr>
        <sz val="9"/>
        <color indexed="8"/>
        <rFont val="Arial"/>
        <family val="2"/>
      </rPr>
      <t>03-May-2010</t>
    </r>
  </si>
  <si>
    <r>
      <rPr>
        <sz val="9"/>
        <color indexed="8"/>
        <rFont val="Arial"/>
        <family val="2"/>
      </rPr>
      <t>04-May-2010</t>
    </r>
  </si>
  <si>
    <r>
      <rPr>
        <sz val="9"/>
        <color indexed="8"/>
        <rFont val="Arial"/>
        <family val="2"/>
      </rPr>
      <t>05-May-2010</t>
    </r>
  </si>
  <si>
    <r>
      <rPr>
        <sz val="9"/>
        <color indexed="8"/>
        <rFont val="Arial"/>
        <family val="2"/>
      </rPr>
      <t>06-May-2010</t>
    </r>
  </si>
  <si>
    <r>
      <rPr>
        <sz val="9"/>
        <color indexed="8"/>
        <rFont val="Arial"/>
        <family val="2"/>
      </rPr>
      <t>07-May-2010</t>
    </r>
  </si>
  <si>
    <r>
      <rPr>
        <sz val="9"/>
        <color indexed="8"/>
        <rFont val="Arial"/>
        <family val="2"/>
      </rPr>
      <t>19-Apr-2010</t>
    </r>
  </si>
  <si>
    <r>
      <rPr>
        <sz val="9"/>
        <color indexed="8"/>
        <rFont val="Arial"/>
        <family val="2"/>
      </rPr>
      <t>20-Apr-2010</t>
    </r>
  </si>
  <si>
    <r>
      <rPr>
        <sz val="9"/>
        <color indexed="8"/>
        <rFont val="Arial"/>
        <family val="2"/>
      </rPr>
      <t>21-Apr-2010</t>
    </r>
  </si>
  <si>
    <r>
      <rPr>
        <sz val="9"/>
        <color indexed="8"/>
        <rFont val="Arial"/>
        <family val="2"/>
      </rPr>
      <t>22-Apr-2010</t>
    </r>
  </si>
  <si>
    <t>PTO</t>
  </si>
  <si>
    <t>Missng #</t>
  </si>
  <si>
    <t>Total Replace</t>
  </si>
  <si>
    <t>expected</t>
  </si>
  <si>
    <t xml:space="preserve">if (userid = </t>
  </si>
  <si>
    <t>) wt=</t>
  </si>
  <si>
    <t>MISSING</t>
  </si>
  <si>
    <t>SECRETARY TIME</t>
  </si>
  <si>
    <t>NONE</t>
  </si>
  <si>
    <t xml:space="preserve">NO PROJECT TIME   </t>
  </si>
  <si>
    <t>NO TRAVEL</t>
  </si>
  <si>
    <r>
      <rPr>
        <b/>
        <sz val="9"/>
        <color indexed="8"/>
        <rFont val="Arial Bold"/>
      </rPr>
      <t>Case Summaries</t>
    </r>
  </si>
  <si>
    <r>
      <rPr>
        <sz val="9"/>
        <color indexed="8"/>
        <rFont val="Arial"/>
        <family val="2"/>
      </rPr>
      <t>Leave</t>
    </r>
  </si>
  <si>
    <r>
      <rPr>
        <sz val="9"/>
        <color indexed="8"/>
        <rFont val="Arial"/>
        <family val="2"/>
      </rPr>
      <t>userID</t>
    </r>
  </si>
  <si>
    <t>TCO/Shelter Care/Detention</t>
  </si>
  <si>
    <t>Formal Court Processing - JCO Activities</t>
  </si>
  <si>
    <t>Supervised Probation - High Risk</t>
  </si>
  <si>
    <t>Supervised Probation - Moderate Risk</t>
  </si>
  <si>
    <t>Supervised Probation - Low Risk</t>
  </si>
  <si>
    <t>Supervised Probation - Waived Risk</t>
  </si>
  <si>
    <t>Supervised Probation - ICJ</t>
  </si>
  <si>
    <t>JCO Annual Availability: 214 days</t>
  </si>
  <si>
    <t>ADA</t>
  </si>
  <si>
    <t>Total Cases</t>
  </si>
  <si>
    <t>Work related travel per year</t>
  </si>
  <si>
    <t xml:space="preserve"> </t>
  </si>
  <si>
    <t>Unit 1</t>
  </si>
  <si>
    <t>Unit 2</t>
  </si>
  <si>
    <t>Unit 3</t>
  </si>
  <si>
    <t>Unit 4</t>
  </si>
  <si>
    <t>2009 Cases All JCOs</t>
  </si>
  <si>
    <t xml:space="preserve"> JCO CASE WEIGHT</t>
  </si>
  <si>
    <t>Grand Forks</t>
  </si>
  <si>
    <t>YASI HI</t>
  </si>
  <si>
    <t>YASI MOD</t>
  </si>
  <si>
    <t>YASI LO</t>
  </si>
  <si>
    <t>YASI WAIVED</t>
  </si>
  <si>
    <t>YASI PEND</t>
  </si>
  <si>
    <t>REFERRAL INTAKE</t>
  </si>
  <si>
    <t>Grafton</t>
  </si>
  <si>
    <t>Devils Lake</t>
  </si>
  <si>
    <t>Bottineau</t>
  </si>
  <si>
    <t>EMERGENCY INTAKE (TCOS issued + Det Intake)</t>
  </si>
  <si>
    <t>DIVERSION</t>
  </si>
  <si>
    <t>FORMAL COURT PROCESSING</t>
  </si>
  <si>
    <t>INFORMAL ADJUSTMENT HEARINGS</t>
  </si>
  <si>
    <t>DRUG COURT</t>
  </si>
  <si>
    <t>UNSUPERVISED PROBATION</t>
  </si>
  <si>
    <t>TCO/SHELTER CARE/ DETENTION (Detention #)</t>
  </si>
  <si>
    <t>Fargo</t>
  </si>
  <si>
    <t>Bismarck</t>
  </si>
  <si>
    <t>Dickinson</t>
  </si>
  <si>
    <t>Minot</t>
  </si>
  <si>
    <t>Williston</t>
  </si>
  <si>
    <t>Jan</t>
  </si>
  <si>
    <t>Feb</t>
  </si>
  <si>
    <t>March</t>
  </si>
  <si>
    <t>April</t>
  </si>
  <si>
    <t>May</t>
  </si>
  <si>
    <t>June</t>
  </si>
  <si>
    <t>July</t>
  </si>
  <si>
    <t>August</t>
  </si>
  <si>
    <t>Sept</t>
  </si>
  <si>
    <t>Oct</t>
  </si>
  <si>
    <t>Nov</t>
  </si>
  <si>
    <t>Dec</t>
  </si>
  <si>
    <t>ICJ SUP</t>
  </si>
  <si>
    <t>Annual Total</t>
  </si>
  <si>
    <t>2009 Cases ADA</t>
  </si>
  <si>
    <t>UNIT 1 ADA</t>
  </si>
  <si>
    <t>UNIT 2 ADA</t>
  </si>
  <si>
    <t>UNIT 3 ADA</t>
  </si>
  <si>
    <t>UNIT 4 ADA</t>
  </si>
  <si>
    <t>State Total</t>
  </si>
  <si>
    <t>State ADA</t>
  </si>
  <si>
    <t>Non-case specific time (69 minutes per day)</t>
  </si>
  <si>
    <t>JCO Annual Availability (214 days * 7.5 hours)</t>
  </si>
  <si>
    <t xml:space="preserve"> JCO CASE WEIGHT (minutes)</t>
  </si>
  <si>
    <t>NORTH DAKOTA JUVENILE COURT OFFICERS RESOURCE NEED MODEL</t>
  </si>
  <si>
    <t>Grand F</t>
  </si>
  <si>
    <t>Bismack</t>
  </si>
  <si>
    <t>Work related travel per year (79 minutes per day)</t>
  </si>
  <si>
    <t xml:space="preserve">Juvenile Court Officer  Demand </t>
  </si>
  <si>
    <t>*Unit ADA - Figures represent Average Daily Attendance per Unit</t>
  </si>
  <si>
    <t xml:space="preserve">*State ADA - Figures represent Statewide Average Daily Attendance </t>
  </si>
  <si>
    <t>2016 UPDATE</t>
  </si>
  <si>
    <t>EMERGENCY INTAKE (Det. numbers)</t>
  </si>
  <si>
    <t>Whapeton</t>
  </si>
  <si>
    <t>Jamestown</t>
  </si>
  <si>
    <t>Valley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</si>
</sst>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2" fillId="0" borderId="0"/>
    <xf numFmtId="0" fontId="2" fillId="0" borderId="0"/>
  </cellStyleXfs>
  <cellXfs count="122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Fill="1"/>
    <xf numFmtId="3" fontId="11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left" wrapText="1"/>
    </xf>
    <xf numFmtId="3" fontId="2" fillId="0" borderId="7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3" fillId="0" borderId="9" xfId="0" applyFont="1" applyBorder="1"/>
    <xf numFmtId="0" fontId="13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0" fillId="0" borderId="12" xfId="0" applyFont="1" applyBorder="1" applyAlignment="1"/>
    <xf numFmtId="3" fontId="11" fillId="0" borderId="13" xfId="0" applyNumberFormat="1" applyFont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0" fontId="11" fillId="0" borderId="12" xfId="0" applyFont="1" applyBorder="1" applyAlignment="1"/>
    <xf numFmtId="0" fontId="11" fillId="0" borderId="12" xfId="0" applyFont="1" applyFill="1" applyBorder="1" applyAlignment="1"/>
    <xf numFmtId="0" fontId="12" fillId="0" borderId="8" xfId="0" applyFont="1" applyBorder="1" applyAlignment="1">
      <alignment horizontal="left"/>
    </xf>
    <xf numFmtId="3" fontId="2" fillId="0" borderId="8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0" fontId="9" fillId="3" borderId="16" xfId="0" applyFont="1" applyFill="1" applyBorder="1" applyAlignment="1"/>
    <xf numFmtId="0" fontId="9" fillId="3" borderId="17" xfId="0" applyFont="1" applyFill="1" applyBorder="1" applyAlignment="1"/>
    <xf numFmtId="2" fontId="8" fillId="3" borderId="17" xfId="0" applyNumberFormat="1" applyFont="1" applyFill="1" applyBorder="1" applyAlignment="1">
      <alignment horizontal="center"/>
    </xf>
    <xf numFmtId="2" fontId="8" fillId="3" borderId="18" xfId="0" applyNumberFormat="1" applyFont="1" applyFill="1" applyBorder="1" applyAlignment="1">
      <alignment horizontal="center"/>
    </xf>
    <xf numFmtId="0" fontId="12" fillId="3" borderId="12" xfId="0" applyFont="1" applyFill="1" applyBorder="1" applyAlignment="1"/>
    <xf numFmtId="0" fontId="12" fillId="3" borderId="7" xfId="0" applyFont="1" applyFill="1" applyBorder="1" applyAlignment="1"/>
    <xf numFmtId="3" fontId="2" fillId="3" borderId="7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/>
    </xf>
    <xf numFmtId="0" fontId="12" fillId="0" borderId="12" xfId="0" applyFont="1" applyBorder="1" applyAlignment="1">
      <alignment horizontal="left" wrapText="1" indent="1"/>
    </xf>
    <xf numFmtId="0" fontId="12" fillId="0" borderId="12" xfId="0" applyFont="1" applyBorder="1" applyAlignment="1">
      <alignment horizontal="left" indent="1"/>
    </xf>
    <xf numFmtId="0" fontId="12" fillId="0" borderId="14" xfId="0" applyFont="1" applyBorder="1" applyAlignment="1">
      <alignment horizontal="left" indent="1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/>
    <xf numFmtId="0" fontId="0" fillId="0" borderId="7" xfId="0" applyBorder="1"/>
    <xf numFmtId="164" fontId="0" fillId="0" borderId="0" xfId="0" applyNumberFormat="1"/>
    <xf numFmtId="0" fontId="4" fillId="0" borderId="0" xfId="2" applyFont="1" applyFill="1" applyBorder="1" applyAlignment="1">
      <alignment horizontal="center" wrapText="1"/>
    </xf>
    <xf numFmtId="0" fontId="15" fillId="0" borderId="0" xfId="1" applyFont="1" applyBorder="1" applyAlignment="1">
      <alignment horizontal="left" vertical="top" wrapText="1"/>
    </xf>
    <xf numFmtId="0" fontId="2" fillId="0" borderId="19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wrapText="1"/>
    </xf>
    <xf numFmtId="0" fontId="4" fillId="0" borderId="21" xfId="3" applyFont="1" applyBorder="1" applyAlignment="1">
      <alignment horizontal="center" wrapText="1"/>
    </xf>
    <xf numFmtId="0" fontId="4" fillId="0" borderId="22" xfId="3" applyFont="1" applyBorder="1" applyAlignment="1">
      <alignment horizontal="center" wrapText="1"/>
    </xf>
    <xf numFmtId="0" fontId="2" fillId="0" borderId="0" xfId="3"/>
    <xf numFmtId="0" fontId="4" fillId="0" borderId="37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4" fillId="0" borderId="19" xfId="3" applyFont="1" applyBorder="1" applyAlignment="1">
      <alignment horizontal="left" vertical="top" wrapText="1"/>
    </xf>
    <xf numFmtId="0" fontId="4" fillId="0" borderId="1" xfId="3" applyFont="1" applyBorder="1" applyAlignment="1">
      <alignment horizontal="center" vertical="center"/>
    </xf>
    <xf numFmtId="164" fontId="4" fillId="0" borderId="27" xfId="3" applyNumberFormat="1" applyFont="1" applyBorder="1" applyAlignment="1">
      <alignment horizontal="right" vertical="top"/>
    </xf>
    <xf numFmtId="164" fontId="4" fillId="0" borderId="28" xfId="3" applyNumberFormat="1" applyFont="1" applyBorder="1" applyAlignment="1">
      <alignment horizontal="right" vertical="top"/>
    </xf>
    <xf numFmtId="0" fontId="4" fillId="0" borderId="28" xfId="3" applyFont="1" applyBorder="1" applyAlignment="1">
      <alignment horizontal="right" vertical="top" wrapText="1"/>
    </xf>
    <xf numFmtId="164" fontId="4" fillId="0" borderId="29" xfId="3" applyNumberFormat="1" applyFont="1" applyBorder="1" applyAlignment="1">
      <alignment horizontal="right" vertical="top"/>
    </xf>
    <xf numFmtId="0" fontId="4" fillId="0" borderId="30" xfId="3" applyFont="1" applyBorder="1" applyAlignment="1">
      <alignment horizontal="left" vertical="top" wrapText="1"/>
    </xf>
    <xf numFmtId="0" fontId="4" fillId="0" borderId="3" xfId="3" applyFont="1" applyBorder="1" applyAlignment="1">
      <alignment horizontal="center" vertical="center"/>
    </xf>
    <xf numFmtId="164" fontId="4" fillId="0" borderId="31" xfId="3" applyNumberFormat="1" applyFont="1" applyBorder="1" applyAlignment="1">
      <alignment horizontal="right" vertical="top"/>
    </xf>
    <xf numFmtId="164" fontId="4" fillId="0" borderId="32" xfId="3" applyNumberFormat="1" applyFont="1" applyBorder="1" applyAlignment="1">
      <alignment horizontal="right" vertical="top"/>
    </xf>
    <xf numFmtId="164" fontId="4" fillId="0" borderId="33" xfId="3" applyNumberFormat="1" applyFont="1" applyBorder="1" applyAlignment="1">
      <alignment horizontal="right" vertical="top"/>
    </xf>
    <xf numFmtId="0" fontId="4" fillId="0" borderId="32" xfId="3" applyFont="1" applyBorder="1" applyAlignment="1">
      <alignment horizontal="right" vertical="top" wrapText="1"/>
    </xf>
    <xf numFmtId="0" fontId="4" fillId="0" borderId="37" xfId="3" applyFont="1" applyBorder="1" applyAlignment="1">
      <alignment horizontal="left" vertical="top" wrapText="1"/>
    </xf>
    <xf numFmtId="0" fontId="4" fillId="0" borderId="23" xfId="3" applyFont="1" applyBorder="1" applyAlignment="1">
      <alignment horizontal="left" vertical="top" wrapText="1"/>
    </xf>
    <xf numFmtId="164" fontId="4" fillId="0" borderId="34" xfId="3" applyNumberFormat="1" applyFont="1" applyBorder="1" applyAlignment="1">
      <alignment horizontal="right" vertical="top"/>
    </xf>
    <xf numFmtId="164" fontId="4" fillId="0" borderId="35" xfId="3" applyNumberFormat="1" applyFont="1" applyBorder="1" applyAlignment="1">
      <alignment horizontal="right" vertical="top"/>
    </xf>
    <xf numFmtId="164" fontId="4" fillId="0" borderId="36" xfId="3" applyNumberFormat="1" applyFont="1" applyBorder="1" applyAlignment="1">
      <alignment horizontal="right" vertical="top"/>
    </xf>
    <xf numFmtId="164" fontId="4" fillId="0" borderId="0" xfId="3" applyNumberFormat="1" applyFont="1" applyFill="1" applyBorder="1" applyAlignment="1">
      <alignment horizontal="right" vertical="top"/>
    </xf>
    <xf numFmtId="0" fontId="4" fillId="0" borderId="0" xfId="3" applyFont="1" applyFill="1" applyBorder="1" applyAlignment="1">
      <alignment horizontal="center" wrapText="1"/>
    </xf>
    <xf numFmtId="0" fontId="4" fillId="0" borderId="0" xfId="3" applyFont="1" applyBorder="1" applyAlignment="1">
      <alignment horizontal="left" vertical="top" wrapText="1"/>
    </xf>
    <xf numFmtId="0" fontId="4" fillId="0" borderId="39" xfId="3" applyFont="1" applyBorder="1" applyAlignment="1">
      <alignment horizontal="left" wrapText="1"/>
    </xf>
    <xf numFmtId="0" fontId="4" fillId="0" borderId="40" xfId="3" applyFont="1" applyBorder="1" applyAlignment="1">
      <alignment horizontal="left" wrapText="1"/>
    </xf>
    <xf numFmtId="0" fontId="4" fillId="0" borderId="38" xfId="3" applyFont="1" applyBorder="1" applyAlignment="1">
      <alignment horizontal="center" wrapText="1"/>
    </xf>
    <xf numFmtId="0" fontId="4" fillId="0" borderId="1" xfId="3" applyFont="1" applyBorder="1" applyAlignment="1">
      <alignment horizontal="left" vertical="top" wrapText="1"/>
    </xf>
    <xf numFmtId="164" fontId="4" fillId="0" borderId="2" xfId="3" applyNumberFormat="1" applyFont="1" applyBorder="1" applyAlignment="1">
      <alignment horizontal="right" vertical="top"/>
    </xf>
    <xf numFmtId="0" fontId="4" fillId="0" borderId="43" xfId="3" applyFont="1" applyBorder="1" applyAlignment="1">
      <alignment horizontal="left" vertical="top" wrapText="1"/>
    </xf>
    <xf numFmtId="164" fontId="4" fillId="0" borderId="44" xfId="3" applyNumberFormat="1" applyFont="1" applyBorder="1" applyAlignment="1">
      <alignment horizontal="right" vertical="top"/>
    </xf>
    <xf numFmtId="0" fontId="4" fillId="0" borderId="46" xfId="3" applyFont="1" applyBorder="1" applyAlignment="1">
      <alignment horizontal="left" vertical="top" wrapText="1"/>
    </xf>
    <xf numFmtId="164" fontId="4" fillId="0" borderId="47" xfId="3" applyNumberFormat="1" applyFont="1" applyBorder="1" applyAlignment="1">
      <alignment horizontal="right" vertical="top"/>
    </xf>
    <xf numFmtId="164" fontId="4" fillId="0" borderId="49" xfId="3" applyNumberFormat="1" applyFont="1" applyBorder="1" applyAlignment="1">
      <alignment horizontal="right" vertical="top"/>
    </xf>
    <xf numFmtId="0" fontId="0" fillId="0" borderId="0" xfId="0" applyFill="1"/>
    <xf numFmtId="0" fontId="0" fillId="0" borderId="0" xfId="0" applyAlignment="1">
      <alignment wrapText="1"/>
    </xf>
    <xf numFmtId="1" fontId="0" fillId="0" borderId="0" xfId="0" applyNumberFormat="1"/>
    <xf numFmtId="0" fontId="18" fillId="0" borderId="0" xfId="0" applyFont="1"/>
    <xf numFmtId="0" fontId="5" fillId="0" borderId="0" xfId="0" applyFont="1"/>
    <xf numFmtId="0" fontId="7" fillId="0" borderId="0" xfId="0" applyFont="1" applyAlignment="1">
      <alignment horizontal="center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1" fontId="0" fillId="0" borderId="7" xfId="0" applyNumberFormat="1" applyBorder="1"/>
    <xf numFmtId="2" fontId="8" fillId="3" borderId="50" xfId="0" applyNumberFormat="1" applyFont="1" applyFill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0" fontId="16" fillId="0" borderId="11" xfId="0" applyFont="1" applyFill="1" applyBorder="1" applyAlignment="1">
      <alignment horizontal="center" wrapText="1"/>
    </xf>
    <xf numFmtId="1" fontId="0" fillId="0" borderId="13" xfId="0" applyNumberFormat="1" applyBorder="1"/>
    <xf numFmtId="0" fontId="0" fillId="0" borderId="13" xfId="0" applyBorder="1"/>
    <xf numFmtId="0" fontId="0" fillId="0" borderId="0" xfId="0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right" indent="1"/>
    </xf>
    <xf numFmtId="1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 indent="1"/>
    </xf>
    <xf numFmtId="0" fontId="0" fillId="0" borderId="0" xfId="0" applyFill="1" applyAlignment="1">
      <alignment horizontal="left"/>
    </xf>
    <xf numFmtId="0" fontId="12" fillId="0" borderId="0" xfId="0" applyFont="1" applyFill="1" applyBorder="1" applyAlignment="1">
      <alignment horizontal="left" indent="1"/>
    </xf>
    <xf numFmtId="0" fontId="18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2" fontId="18" fillId="0" borderId="0" xfId="0" applyNumberFormat="1" applyFont="1"/>
    <xf numFmtId="2" fontId="7" fillId="0" borderId="0" xfId="0" applyNumberFormat="1" applyFont="1"/>
    <xf numFmtId="2" fontId="18" fillId="0" borderId="0" xfId="0" applyNumberFormat="1" applyFont="1" applyFill="1"/>
    <xf numFmtId="0" fontId="10" fillId="0" borderId="0" xfId="0" applyFont="1" applyFill="1"/>
    <xf numFmtId="2" fontId="11" fillId="0" borderId="0" xfId="0" applyNumberFormat="1" applyFont="1" applyFill="1"/>
    <xf numFmtId="0" fontId="11" fillId="0" borderId="0" xfId="0" applyFont="1" applyFill="1"/>
    <xf numFmtId="2" fontId="7" fillId="0" borderId="0" xfId="0" applyNumberFormat="1" applyFont="1" applyFill="1"/>
    <xf numFmtId="0" fontId="17" fillId="0" borderId="0" xfId="0" applyFont="1" applyFill="1"/>
    <xf numFmtId="0" fontId="4" fillId="0" borderId="45" xfId="3" applyFont="1" applyBorder="1" applyAlignment="1">
      <alignment horizontal="left" vertical="top" wrapText="1"/>
    </xf>
    <xf numFmtId="0" fontId="3" fillId="0" borderId="42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/>
    </xf>
    <xf numFmtId="0" fontId="4" fillId="0" borderId="41" xfId="3" applyFont="1" applyBorder="1" applyAlignment="1">
      <alignment horizontal="left" vertical="top" wrapText="1"/>
    </xf>
    <xf numFmtId="0" fontId="4" fillId="0" borderId="48" xfId="3" applyFont="1" applyBorder="1" applyAlignment="1">
      <alignment horizontal="left" vertical="top" wrapText="1"/>
    </xf>
    <xf numFmtId="0" fontId="3" fillId="0" borderId="37" xfId="3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8" fillId="0" borderId="0" xfId="0" applyFont="1" applyFill="1"/>
  </cellXfs>
  <cellStyles count="4">
    <cellStyle name="Normal" xfId="0" builtinId="0"/>
    <cellStyle name="Normal_JCO 1 and 2 Time" xfId="2"/>
    <cellStyle name="Normal_Secretary Time" xfId="3"/>
    <cellStyle name="Normal_Sheet2_1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0"/>
  <sheetViews>
    <sheetView workbookViewId="0">
      <selection activeCell="I19" sqref="I19"/>
    </sheetView>
  </sheetViews>
  <sheetFormatPr defaultRowHeight="14.4" x14ac:dyDescent="0.3"/>
  <cols>
    <col min="1" max="1" width="11" customWidth="1"/>
    <col min="2" max="2" width="9.109375" style="30" customWidth="1"/>
    <col min="3" max="3" width="2.33203125" customWidth="1"/>
    <col min="5" max="5" width="5.88671875" customWidth="1"/>
    <col min="6" max="6" width="3.5546875" customWidth="1"/>
  </cols>
  <sheetData>
    <row r="2" spans="1:9" ht="15" x14ac:dyDescent="0.25">
      <c r="A2" t="s">
        <v>67</v>
      </c>
      <c r="B2" s="30" t="s">
        <v>9</v>
      </c>
      <c r="C2" t="s">
        <v>68</v>
      </c>
      <c r="D2" t="s">
        <v>69</v>
      </c>
      <c r="E2">
        <v>5</v>
      </c>
      <c r="F2" t="s">
        <v>70</v>
      </c>
      <c r="I2" t="s">
        <v>71</v>
      </c>
    </row>
    <row r="3" spans="1:9" ht="15" x14ac:dyDescent="0.25">
      <c r="A3" t="s">
        <v>67</v>
      </c>
      <c r="B3" s="30" t="s">
        <v>10</v>
      </c>
      <c r="C3" t="s">
        <v>68</v>
      </c>
      <c r="D3" t="s">
        <v>69</v>
      </c>
      <c r="E3">
        <v>2</v>
      </c>
      <c r="F3" t="s">
        <v>70</v>
      </c>
      <c r="I3" t="s">
        <v>74</v>
      </c>
    </row>
    <row r="4" spans="1:9" ht="15" x14ac:dyDescent="0.25">
      <c r="A4" t="s">
        <v>67</v>
      </c>
      <c r="B4" s="30" t="s">
        <v>11</v>
      </c>
      <c r="C4" t="s">
        <v>68</v>
      </c>
      <c r="D4" t="s">
        <v>69</v>
      </c>
      <c r="E4">
        <v>4</v>
      </c>
      <c r="F4" t="s">
        <v>70</v>
      </c>
      <c r="I4" t="s">
        <v>72</v>
      </c>
    </row>
    <row r="5" spans="1:9" ht="15" x14ac:dyDescent="0.25">
      <c r="A5" t="s">
        <v>67</v>
      </c>
      <c r="B5" s="30" t="s">
        <v>12</v>
      </c>
      <c r="C5" t="s">
        <v>68</v>
      </c>
      <c r="D5" t="s">
        <v>69</v>
      </c>
      <c r="E5">
        <v>2</v>
      </c>
      <c r="F5" t="s">
        <v>70</v>
      </c>
      <c r="I5" t="s">
        <v>75</v>
      </c>
    </row>
    <row r="6" spans="1:9" ht="15" x14ac:dyDescent="0.25">
      <c r="A6" t="s">
        <v>67</v>
      </c>
      <c r="B6" s="30" t="s">
        <v>13</v>
      </c>
      <c r="C6" t="s">
        <v>68</v>
      </c>
      <c r="D6" t="s">
        <v>69</v>
      </c>
      <c r="E6">
        <v>5</v>
      </c>
      <c r="F6" t="s">
        <v>70</v>
      </c>
      <c r="I6" t="s">
        <v>73</v>
      </c>
    </row>
    <row r="7" spans="1:9" ht="15" x14ac:dyDescent="0.25">
      <c r="A7" t="s">
        <v>67</v>
      </c>
      <c r="B7" s="30" t="s">
        <v>14</v>
      </c>
      <c r="C7" t="s">
        <v>68</v>
      </c>
      <c r="D7" t="s">
        <v>69</v>
      </c>
      <c r="E7">
        <v>5</v>
      </c>
      <c r="F7" t="s">
        <v>70</v>
      </c>
    </row>
    <row r="8" spans="1:9" ht="15" x14ac:dyDescent="0.25">
      <c r="A8" t="s">
        <v>67</v>
      </c>
      <c r="B8" s="31">
        <v>3515667</v>
      </c>
      <c r="C8" t="s">
        <v>68</v>
      </c>
      <c r="D8" t="s">
        <v>69</v>
      </c>
      <c r="E8">
        <v>3</v>
      </c>
      <c r="F8" t="s">
        <v>70</v>
      </c>
    </row>
    <row r="9" spans="1:9" ht="15" x14ac:dyDescent="0.25">
      <c r="A9" t="s">
        <v>67</v>
      </c>
      <c r="B9" s="30" t="s">
        <v>15</v>
      </c>
      <c r="C9" t="s">
        <v>68</v>
      </c>
      <c r="D9" t="s">
        <v>69</v>
      </c>
      <c r="E9">
        <v>4</v>
      </c>
      <c r="F9" t="s">
        <v>70</v>
      </c>
    </row>
    <row r="10" spans="1:9" ht="15" x14ac:dyDescent="0.25">
      <c r="A10" t="s">
        <v>67</v>
      </c>
      <c r="B10" s="30" t="s">
        <v>16</v>
      </c>
      <c r="C10" t="s">
        <v>68</v>
      </c>
      <c r="D10" t="s">
        <v>69</v>
      </c>
      <c r="E10">
        <v>2</v>
      </c>
      <c r="F10" t="s">
        <v>70</v>
      </c>
    </row>
    <row r="11" spans="1:9" ht="15" x14ac:dyDescent="0.25">
      <c r="A11" t="s">
        <v>67</v>
      </c>
      <c r="B11" s="30" t="s">
        <v>17</v>
      </c>
      <c r="C11" t="s">
        <v>68</v>
      </c>
      <c r="D11" t="s">
        <v>69</v>
      </c>
      <c r="E11">
        <v>2</v>
      </c>
      <c r="F11" t="s">
        <v>70</v>
      </c>
    </row>
    <row r="12" spans="1:9" ht="15" x14ac:dyDescent="0.25">
      <c r="A12" t="s">
        <v>67</v>
      </c>
      <c r="B12" s="30" t="s">
        <v>18</v>
      </c>
      <c r="C12" t="s">
        <v>68</v>
      </c>
      <c r="D12" t="s">
        <v>69</v>
      </c>
      <c r="E12">
        <v>2</v>
      </c>
      <c r="F12" t="s">
        <v>70</v>
      </c>
    </row>
    <row r="13" spans="1:9" ht="15" x14ac:dyDescent="0.25">
      <c r="A13" t="s">
        <v>67</v>
      </c>
      <c r="B13" s="30" t="s">
        <v>19</v>
      </c>
      <c r="C13" t="s">
        <v>68</v>
      </c>
      <c r="D13" t="s">
        <v>69</v>
      </c>
      <c r="E13">
        <v>5</v>
      </c>
      <c r="F13" t="s">
        <v>70</v>
      </c>
    </row>
    <row r="14" spans="1:9" ht="15" x14ac:dyDescent="0.25">
      <c r="A14" t="s">
        <v>67</v>
      </c>
      <c r="B14" s="30" t="s">
        <v>20</v>
      </c>
      <c r="C14" t="s">
        <v>68</v>
      </c>
      <c r="D14" t="s">
        <v>69</v>
      </c>
      <c r="E14">
        <v>2</v>
      </c>
      <c r="F14" t="s">
        <v>70</v>
      </c>
    </row>
    <row r="15" spans="1:9" ht="15" x14ac:dyDescent="0.25">
      <c r="A15" t="s">
        <v>67</v>
      </c>
      <c r="B15" s="30" t="s">
        <v>21</v>
      </c>
      <c r="C15" t="s">
        <v>68</v>
      </c>
      <c r="D15" t="s">
        <v>69</v>
      </c>
      <c r="E15">
        <v>5</v>
      </c>
      <c r="F15" t="s">
        <v>70</v>
      </c>
    </row>
    <row r="16" spans="1:9" ht="15" x14ac:dyDescent="0.25">
      <c r="A16" t="s">
        <v>67</v>
      </c>
      <c r="B16" s="30" t="s">
        <v>22</v>
      </c>
      <c r="C16" t="s">
        <v>68</v>
      </c>
      <c r="D16" t="s">
        <v>69</v>
      </c>
      <c r="E16">
        <v>4</v>
      </c>
      <c r="F16" t="s">
        <v>70</v>
      </c>
    </row>
    <row r="17" spans="1:6" ht="15" x14ac:dyDescent="0.25">
      <c r="A17" t="s">
        <v>67</v>
      </c>
      <c r="B17" s="30" t="s">
        <v>23</v>
      </c>
      <c r="C17" t="s">
        <v>68</v>
      </c>
      <c r="D17" t="s">
        <v>69</v>
      </c>
      <c r="E17">
        <v>2</v>
      </c>
      <c r="F17" t="s">
        <v>70</v>
      </c>
    </row>
    <row r="18" spans="1:6" ht="15" x14ac:dyDescent="0.25">
      <c r="A18" t="s">
        <v>67</v>
      </c>
      <c r="B18" s="30" t="s">
        <v>24</v>
      </c>
      <c r="C18" t="s">
        <v>68</v>
      </c>
      <c r="D18" t="s">
        <v>69</v>
      </c>
      <c r="E18">
        <v>4</v>
      </c>
      <c r="F18" t="s">
        <v>70</v>
      </c>
    </row>
    <row r="19" spans="1:6" ht="15" x14ac:dyDescent="0.25">
      <c r="A19" t="s">
        <v>67</v>
      </c>
      <c r="B19" s="30" t="s">
        <v>25</v>
      </c>
      <c r="C19" t="s">
        <v>68</v>
      </c>
      <c r="D19" t="s">
        <v>69</v>
      </c>
      <c r="E19">
        <v>2</v>
      </c>
      <c r="F19" t="s">
        <v>70</v>
      </c>
    </row>
    <row r="20" spans="1:6" ht="15" x14ac:dyDescent="0.25">
      <c r="A20" t="s">
        <v>67</v>
      </c>
      <c r="B20" s="30" t="s">
        <v>26</v>
      </c>
      <c r="C20" t="s">
        <v>68</v>
      </c>
      <c r="D20" t="s">
        <v>69</v>
      </c>
      <c r="E20">
        <v>2</v>
      </c>
      <c r="F20" t="s">
        <v>70</v>
      </c>
    </row>
    <row r="21" spans="1:6" ht="15" x14ac:dyDescent="0.25">
      <c r="A21" t="s">
        <v>67</v>
      </c>
      <c r="B21" s="30" t="s">
        <v>27</v>
      </c>
      <c r="C21" t="s">
        <v>68</v>
      </c>
      <c r="D21" t="s">
        <v>69</v>
      </c>
      <c r="E21">
        <v>5</v>
      </c>
      <c r="F21" t="s">
        <v>70</v>
      </c>
    </row>
    <row r="22" spans="1:6" ht="15" x14ac:dyDescent="0.25">
      <c r="A22" t="s">
        <v>67</v>
      </c>
      <c r="B22" s="30" t="s">
        <v>28</v>
      </c>
      <c r="C22" t="s">
        <v>68</v>
      </c>
      <c r="D22" t="s">
        <v>69</v>
      </c>
      <c r="E22">
        <v>4</v>
      </c>
      <c r="F22" t="s">
        <v>70</v>
      </c>
    </row>
    <row r="23" spans="1:6" x14ac:dyDescent="0.3">
      <c r="A23" t="s">
        <v>67</v>
      </c>
      <c r="B23" s="30" t="s">
        <v>29</v>
      </c>
      <c r="C23" t="s">
        <v>68</v>
      </c>
      <c r="D23" t="s">
        <v>69</v>
      </c>
      <c r="E23">
        <v>2</v>
      </c>
      <c r="F23" t="s">
        <v>70</v>
      </c>
    </row>
    <row r="24" spans="1:6" x14ac:dyDescent="0.3">
      <c r="A24" t="s">
        <v>67</v>
      </c>
      <c r="B24" s="30" t="s">
        <v>30</v>
      </c>
      <c r="C24" t="s">
        <v>68</v>
      </c>
      <c r="D24" t="s">
        <v>69</v>
      </c>
      <c r="E24">
        <v>4</v>
      </c>
      <c r="F24" t="s">
        <v>70</v>
      </c>
    </row>
    <row r="25" spans="1:6" x14ac:dyDescent="0.3">
      <c r="A25" t="s">
        <v>67</v>
      </c>
      <c r="B25" s="30" t="s">
        <v>31</v>
      </c>
      <c r="C25" t="s">
        <v>68</v>
      </c>
      <c r="D25" t="s">
        <v>69</v>
      </c>
      <c r="E25">
        <v>1</v>
      </c>
      <c r="F25" t="s">
        <v>70</v>
      </c>
    </row>
    <row r="26" spans="1:6" x14ac:dyDescent="0.3">
      <c r="A26" t="s">
        <v>67</v>
      </c>
      <c r="B26" s="30" t="s">
        <v>32</v>
      </c>
      <c r="C26" t="s">
        <v>68</v>
      </c>
      <c r="D26" t="s">
        <v>69</v>
      </c>
      <c r="E26">
        <v>1</v>
      </c>
      <c r="F26" t="s">
        <v>70</v>
      </c>
    </row>
    <row r="27" spans="1:6" x14ac:dyDescent="0.3">
      <c r="A27" t="s">
        <v>67</v>
      </c>
      <c r="B27" s="30" t="s">
        <v>33</v>
      </c>
      <c r="C27" t="s">
        <v>68</v>
      </c>
      <c r="D27" t="s">
        <v>69</v>
      </c>
      <c r="E27">
        <v>5</v>
      </c>
      <c r="F27" t="s">
        <v>70</v>
      </c>
    </row>
    <row r="28" spans="1:6" x14ac:dyDescent="0.3">
      <c r="A28" t="s">
        <v>67</v>
      </c>
      <c r="B28" s="30" t="s">
        <v>34</v>
      </c>
      <c r="C28" t="s">
        <v>68</v>
      </c>
      <c r="D28" t="s">
        <v>69</v>
      </c>
      <c r="E28">
        <v>5</v>
      </c>
      <c r="F28" t="s">
        <v>70</v>
      </c>
    </row>
    <row r="29" spans="1:6" x14ac:dyDescent="0.3">
      <c r="A29" t="s">
        <v>67</v>
      </c>
      <c r="B29" s="31" t="s">
        <v>35</v>
      </c>
      <c r="C29" t="s">
        <v>68</v>
      </c>
      <c r="D29" t="s">
        <v>69</v>
      </c>
      <c r="E29">
        <v>3</v>
      </c>
      <c r="F29" t="s">
        <v>70</v>
      </c>
    </row>
    <row r="30" spans="1:6" x14ac:dyDescent="0.3">
      <c r="A30" t="s">
        <v>67</v>
      </c>
      <c r="B30" s="30" t="s">
        <v>36</v>
      </c>
      <c r="C30" t="s">
        <v>68</v>
      </c>
      <c r="D30" t="s">
        <v>69</v>
      </c>
      <c r="E30">
        <v>2</v>
      </c>
      <c r="F30" t="s">
        <v>70</v>
      </c>
    </row>
    <row r="31" spans="1:6" x14ac:dyDescent="0.3">
      <c r="A31" t="s">
        <v>67</v>
      </c>
      <c r="B31" s="30" t="s">
        <v>37</v>
      </c>
      <c r="C31" t="s">
        <v>68</v>
      </c>
      <c r="D31" t="s">
        <v>69</v>
      </c>
      <c r="E31">
        <v>2</v>
      </c>
      <c r="F31" t="s">
        <v>70</v>
      </c>
    </row>
    <row r="32" spans="1:6" x14ac:dyDescent="0.3">
      <c r="A32" t="s">
        <v>67</v>
      </c>
      <c r="B32" s="30" t="s">
        <v>38</v>
      </c>
      <c r="C32" t="s">
        <v>68</v>
      </c>
      <c r="D32" t="s">
        <v>69</v>
      </c>
      <c r="E32">
        <v>2</v>
      </c>
      <c r="F32" t="s">
        <v>70</v>
      </c>
    </row>
    <row r="33" spans="1:6" x14ac:dyDescent="0.3">
      <c r="A33" t="s">
        <v>67</v>
      </c>
      <c r="B33" s="30" t="s">
        <v>39</v>
      </c>
      <c r="C33" t="s">
        <v>68</v>
      </c>
      <c r="D33" t="s">
        <v>69</v>
      </c>
      <c r="E33">
        <v>5</v>
      </c>
      <c r="F33" t="s">
        <v>70</v>
      </c>
    </row>
    <row r="34" spans="1:6" x14ac:dyDescent="0.3">
      <c r="A34" t="s">
        <v>67</v>
      </c>
      <c r="B34" s="30" t="s">
        <v>40</v>
      </c>
      <c r="C34" t="s">
        <v>68</v>
      </c>
      <c r="D34" t="s">
        <v>69</v>
      </c>
      <c r="E34">
        <v>4</v>
      </c>
      <c r="F34" t="s">
        <v>70</v>
      </c>
    </row>
    <row r="35" spans="1:6" x14ac:dyDescent="0.3">
      <c r="A35" t="s">
        <v>67</v>
      </c>
      <c r="B35" s="30" t="s">
        <v>41</v>
      </c>
      <c r="C35" t="s">
        <v>68</v>
      </c>
      <c r="D35" t="s">
        <v>69</v>
      </c>
      <c r="E35">
        <v>1</v>
      </c>
      <c r="F35" t="s">
        <v>70</v>
      </c>
    </row>
    <row r="36" spans="1:6" x14ac:dyDescent="0.3">
      <c r="A36" t="s">
        <v>67</v>
      </c>
      <c r="B36" s="30" t="s">
        <v>42</v>
      </c>
      <c r="C36" t="s">
        <v>68</v>
      </c>
      <c r="D36" t="s">
        <v>69</v>
      </c>
      <c r="E36">
        <v>5</v>
      </c>
      <c r="F36" t="s">
        <v>70</v>
      </c>
    </row>
    <row r="37" spans="1:6" x14ac:dyDescent="0.3">
      <c r="A37" t="s">
        <v>67</v>
      </c>
      <c r="B37" s="30" t="s">
        <v>43</v>
      </c>
      <c r="C37" t="s">
        <v>68</v>
      </c>
      <c r="D37" t="s">
        <v>69</v>
      </c>
      <c r="E37">
        <v>2</v>
      </c>
      <c r="F37" t="s">
        <v>70</v>
      </c>
    </row>
    <row r="38" spans="1:6" x14ac:dyDescent="0.3">
      <c r="A38" t="s">
        <v>67</v>
      </c>
      <c r="B38" s="30" t="s">
        <v>44</v>
      </c>
      <c r="C38" t="s">
        <v>68</v>
      </c>
      <c r="D38" t="s">
        <v>69</v>
      </c>
      <c r="E38">
        <v>2</v>
      </c>
      <c r="F38" t="s">
        <v>70</v>
      </c>
    </row>
    <row r="39" spans="1:6" x14ac:dyDescent="0.3">
      <c r="A39" t="s">
        <v>67</v>
      </c>
      <c r="B39" s="30" t="s">
        <v>45</v>
      </c>
      <c r="C39" t="s">
        <v>68</v>
      </c>
      <c r="D39" t="s">
        <v>69</v>
      </c>
      <c r="E39">
        <v>2</v>
      </c>
      <c r="F39" t="s">
        <v>70</v>
      </c>
    </row>
    <row r="40" spans="1:6" x14ac:dyDescent="0.3">
      <c r="A40" t="s">
        <v>67</v>
      </c>
      <c r="B40" s="30" t="s">
        <v>46</v>
      </c>
      <c r="C40" t="s">
        <v>68</v>
      </c>
      <c r="D40" t="s">
        <v>69</v>
      </c>
      <c r="E40">
        <v>2</v>
      </c>
      <c r="F40" t="s">
        <v>70</v>
      </c>
    </row>
    <row r="41" spans="1:6" x14ac:dyDescent="0.3">
      <c r="A41" t="s">
        <v>67</v>
      </c>
      <c r="B41" s="30" t="s">
        <v>47</v>
      </c>
      <c r="C41" t="s">
        <v>68</v>
      </c>
      <c r="D41" t="s">
        <v>69</v>
      </c>
      <c r="E41">
        <v>5</v>
      </c>
      <c r="F41" t="s">
        <v>70</v>
      </c>
    </row>
    <row r="42" spans="1:6" x14ac:dyDescent="0.3">
      <c r="A42" t="s">
        <v>67</v>
      </c>
      <c r="B42" s="30" t="s">
        <v>48</v>
      </c>
      <c r="C42" t="s">
        <v>68</v>
      </c>
      <c r="D42" t="s">
        <v>69</v>
      </c>
      <c r="E42">
        <v>1</v>
      </c>
      <c r="F42" t="s">
        <v>70</v>
      </c>
    </row>
    <row r="43" spans="1:6" x14ac:dyDescent="0.3">
      <c r="A43" t="s">
        <v>67</v>
      </c>
      <c r="B43" s="30" t="s">
        <v>49</v>
      </c>
      <c r="C43" t="s">
        <v>68</v>
      </c>
      <c r="D43" t="s">
        <v>69</v>
      </c>
      <c r="E43">
        <v>4</v>
      </c>
      <c r="F43" t="s">
        <v>70</v>
      </c>
    </row>
    <row r="44" spans="1:6" x14ac:dyDescent="0.3">
      <c r="A44" t="s">
        <v>67</v>
      </c>
      <c r="B44" s="30" t="s">
        <v>50</v>
      </c>
      <c r="C44" t="s">
        <v>68</v>
      </c>
      <c r="D44" t="s">
        <v>69</v>
      </c>
      <c r="E44">
        <v>2</v>
      </c>
      <c r="F44" t="s">
        <v>70</v>
      </c>
    </row>
    <row r="45" spans="1:6" x14ac:dyDescent="0.3">
      <c r="A45" t="s">
        <v>67</v>
      </c>
      <c r="B45" s="30" t="s">
        <v>51</v>
      </c>
      <c r="C45" t="s">
        <v>68</v>
      </c>
      <c r="D45" t="s">
        <v>69</v>
      </c>
      <c r="E45">
        <v>5</v>
      </c>
      <c r="F45" t="s">
        <v>70</v>
      </c>
    </row>
    <row r="46" spans="1:6" x14ac:dyDescent="0.3">
      <c r="A46" t="s">
        <v>67</v>
      </c>
      <c r="B46" s="30" t="s">
        <v>52</v>
      </c>
      <c r="C46" t="s">
        <v>68</v>
      </c>
      <c r="D46" t="s">
        <v>69</v>
      </c>
      <c r="E46">
        <v>1</v>
      </c>
      <c r="F46" t="s">
        <v>70</v>
      </c>
    </row>
    <row r="47" spans="1:6" x14ac:dyDescent="0.3">
      <c r="A47" t="s">
        <v>67</v>
      </c>
      <c r="B47" s="30" t="s">
        <v>53</v>
      </c>
      <c r="C47" t="s">
        <v>68</v>
      </c>
      <c r="D47" t="s">
        <v>69</v>
      </c>
      <c r="E47">
        <v>5</v>
      </c>
      <c r="F47" t="s">
        <v>70</v>
      </c>
    </row>
    <row r="48" spans="1:6" x14ac:dyDescent="0.3">
      <c r="A48" t="s">
        <v>67</v>
      </c>
      <c r="B48" s="30" t="s">
        <v>54</v>
      </c>
      <c r="C48" t="s">
        <v>68</v>
      </c>
      <c r="D48" t="s">
        <v>69</v>
      </c>
      <c r="E48">
        <v>2</v>
      </c>
      <c r="F48" t="s">
        <v>70</v>
      </c>
    </row>
    <row r="49" spans="1:6" x14ac:dyDescent="0.3">
      <c r="A49" t="s">
        <v>67</v>
      </c>
      <c r="B49" s="30" t="s">
        <v>55</v>
      </c>
      <c r="C49" t="s">
        <v>68</v>
      </c>
      <c r="D49" t="s">
        <v>69</v>
      </c>
      <c r="E49">
        <v>2</v>
      </c>
      <c r="F49" t="s">
        <v>70</v>
      </c>
    </row>
    <row r="50" spans="1:6" x14ac:dyDescent="0.3">
      <c r="A50" t="s">
        <v>67</v>
      </c>
      <c r="B50" s="30" t="s">
        <v>56</v>
      </c>
      <c r="C50" t="s">
        <v>68</v>
      </c>
      <c r="D50" t="s">
        <v>69</v>
      </c>
      <c r="E50">
        <v>4</v>
      </c>
      <c r="F50" t="s">
        <v>70</v>
      </c>
    </row>
    <row r="51" spans="1:6" x14ac:dyDescent="0.3">
      <c r="A51" t="s">
        <v>67</v>
      </c>
      <c r="B51" s="30" t="s">
        <v>57</v>
      </c>
      <c r="C51" t="s">
        <v>68</v>
      </c>
      <c r="D51" t="s">
        <v>69</v>
      </c>
      <c r="E51">
        <v>2</v>
      </c>
      <c r="F51" t="s">
        <v>70</v>
      </c>
    </row>
    <row r="52" spans="1:6" x14ac:dyDescent="0.3">
      <c r="A52" t="s">
        <v>67</v>
      </c>
      <c r="B52" s="30" t="s">
        <v>58</v>
      </c>
      <c r="C52" t="s">
        <v>68</v>
      </c>
      <c r="D52" t="s">
        <v>69</v>
      </c>
      <c r="E52">
        <v>2</v>
      </c>
      <c r="F52" t="s">
        <v>70</v>
      </c>
    </row>
    <row r="53" spans="1:6" x14ac:dyDescent="0.3">
      <c r="A53" t="s">
        <v>67</v>
      </c>
      <c r="B53" s="30" t="s">
        <v>59</v>
      </c>
      <c r="C53" t="s">
        <v>68</v>
      </c>
      <c r="D53" t="s">
        <v>69</v>
      </c>
      <c r="E53">
        <v>5</v>
      </c>
      <c r="F53" t="s">
        <v>70</v>
      </c>
    </row>
    <row r="54" spans="1:6" x14ac:dyDescent="0.3">
      <c r="A54" t="s">
        <v>67</v>
      </c>
      <c r="B54" s="30" t="s">
        <v>60</v>
      </c>
      <c r="C54" t="s">
        <v>68</v>
      </c>
      <c r="D54" t="s">
        <v>69</v>
      </c>
      <c r="E54">
        <v>5</v>
      </c>
      <c r="F54" t="s">
        <v>70</v>
      </c>
    </row>
    <row r="55" spans="1:6" x14ac:dyDescent="0.3">
      <c r="A55" t="s">
        <v>67</v>
      </c>
      <c r="B55" s="30" t="s">
        <v>61</v>
      </c>
      <c r="C55" t="s">
        <v>68</v>
      </c>
      <c r="D55" t="s">
        <v>69</v>
      </c>
      <c r="E55">
        <v>4</v>
      </c>
      <c r="F55" t="s">
        <v>70</v>
      </c>
    </row>
    <row r="56" spans="1:6" x14ac:dyDescent="0.3">
      <c r="A56" t="s">
        <v>67</v>
      </c>
      <c r="B56" s="30" t="s">
        <v>62</v>
      </c>
      <c r="C56" t="s">
        <v>68</v>
      </c>
      <c r="D56" t="s">
        <v>69</v>
      </c>
      <c r="E56">
        <v>1</v>
      </c>
      <c r="F56" t="s">
        <v>70</v>
      </c>
    </row>
    <row r="57" spans="1:6" x14ac:dyDescent="0.3">
      <c r="A57" t="s">
        <v>67</v>
      </c>
      <c r="B57" s="30" t="s">
        <v>63</v>
      </c>
      <c r="C57" t="s">
        <v>68</v>
      </c>
      <c r="D57" t="s">
        <v>69</v>
      </c>
      <c r="E57">
        <v>5</v>
      </c>
      <c r="F57" t="s">
        <v>70</v>
      </c>
    </row>
    <row r="58" spans="1:6" x14ac:dyDescent="0.3">
      <c r="A58" t="s">
        <v>67</v>
      </c>
      <c r="B58" s="32" t="s">
        <v>64</v>
      </c>
      <c r="C58" t="s">
        <v>68</v>
      </c>
      <c r="D58" t="s">
        <v>69</v>
      </c>
      <c r="E58">
        <v>4</v>
      </c>
      <c r="F58" t="s">
        <v>70</v>
      </c>
    </row>
    <row r="59" spans="1:6" x14ac:dyDescent="0.3">
      <c r="A59" t="s">
        <v>67</v>
      </c>
      <c r="B59" s="31" t="s">
        <v>65</v>
      </c>
      <c r="C59" t="s">
        <v>68</v>
      </c>
      <c r="D59" t="s">
        <v>69</v>
      </c>
      <c r="E59">
        <v>3</v>
      </c>
      <c r="F59" t="s">
        <v>70</v>
      </c>
    </row>
    <row r="60" spans="1:6" x14ac:dyDescent="0.3">
      <c r="A60" t="s">
        <v>67</v>
      </c>
      <c r="B60" s="31" t="s">
        <v>66</v>
      </c>
      <c r="C60" t="s">
        <v>68</v>
      </c>
      <c r="D60" t="s">
        <v>69</v>
      </c>
      <c r="E60">
        <v>2</v>
      </c>
      <c r="F60" t="s">
        <v>70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topLeftCell="B1" workbookViewId="0">
      <selection activeCell="C3" sqref="C3"/>
    </sheetView>
  </sheetViews>
  <sheetFormatPr defaultRowHeight="14.4" x14ac:dyDescent="0.3"/>
  <cols>
    <col min="1" max="1" width="0" hidden="1" customWidth="1"/>
    <col min="2" max="2" width="10.109375" customWidth="1"/>
  </cols>
  <sheetData>
    <row r="1" spans="1:16" s="81" customFormat="1" ht="56.25" x14ac:dyDescent="0.2">
      <c r="A1" s="2"/>
      <c r="B1" s="2"/>
      <c r="C1" s="83" t="s">
        <v>165</v>
      </c>
      <c r="D1" s="83" t="s">
        <v>169</v>
      </c>
      <c r="E1" s="83" t="s">
        <v>170</v>
      </c>
      <c r="F1" s="83" t="s">
        <v>171</v>
      </c>
      <c r="G1" s="83" t="s">
        <v>172</v>
      </c>
      <c r="H1" s="83" t="s">
        <v>174</v>
      </c>
      <c r="I1" s="83" t="s">
        <v>175</v>
      </c>
      <c r="J1" s="83" t="s">
        <v>160</v>
      </c>
      <c r="K1" s="83" t="s">
        <v>161</v>
      </c>
      <c r="L1" s="83" t="s">
        <v>162</v>
      </c>
      <c r="M1" s="83" t="s">
        <v>163</v>
      </c>
      <c r="N1" s="83" t="s">
        <v>164</v>
      </c>
      <c r="O1" s="83" t="s">
        <v>193</v>
      </c>
      <c r="P1" s="83" t="s">
        <v>173</v>
      </c>
    </row>
    <row r="2" spans="1:16" ht="30" x14ac:dyDescent="0.25">
      <c r="B2" s="79" t="s">
        <v>200</v>
      </c>
      <c r="C2">
        <f>SUM('Unit 1 Data'!C67+'Unit 2 Data'!C67+'Unit 3 Data'!C41+'Unit 4 Data'!C41)</f>
        <v>7902</v>
      </c>
      <c r="D2">
        <f>SUM('Unit 1 Data'!D67+'Unit 2 Data'!D67+'Unit 3 Data'!D41+'Unit 4 Data'!D41)</f>
        <v>1139</v>
      </c>
      <c r="E2">
        <f>SUM('Unit 1 Data'!E67+'Unit 2 Data'!E67+'Unit 3 Data'!E41+'Unit 4 Data'!E41)</f>
        <v>1989</v>
      </c>
      <c r="F2">
        <f>SUM('Unit 1 Data'!F67+'Unit 2 Data'!F67+'Unit 3 Data'!F41+'Unit 4 Data'!F41)</f>
        <v>2010</v>
      </c>
      <c r="G2">
        <f>SUM('Unit 1 Data'!G67+'Unit 2 Data'!G67+'Unit 3 Data'!G41+'Unit 4 Data'!G41)</f>
        <v>1399</v>
      </c>
      <c r="H2">
        <f>SUM('Unit 1 Data'!H67+'Unit 2 Data'!H67+'Unit 3 Data'!H41+'Unit 4 Data'!H41)</f>
        <v>1184</v>
      </c>
      <c r="I2">
        <f>SUM('Unit 1 Data'!I67+'Unit 2 Data'!I67+'Unit 3 Data'!I41+'Unit 4 Data'!I41)</f>
        <v>2022</v>
      </c>
      <c r="J2">
        <f>SUM('Unit 1 Data'!J67+'Unit 2 Data'!J67+'Unit 3 Data'!J41+'Unit 4 Data'!J41)</f>
        <v>424</v>
      </c>
      <c r="K2">
        <f>SUM('Unit 1 Data'!K67+'Unit 2 Data'!K67+'Unit 3 Data'!K41+'Unit 4 Data'!K41)</f>
        <v>3009</v>
      </c>
      <c r="L2">
        <f>SUM('Unit 1 Data'!L67+'Unit 2 Data'!L67+'Unit 3 Data'!L41+'Unit 4 Data'!L41)</f>
        <v>2343</v>
      </c>
      <c r="M2">
        <f>SUM('Unit 1 Data'!M67+'Unit 2 Data'!M67+'Unit 3 Data'!M41+'Unit 4 Data'!M41)</f>
        <v>707</v>
      </c>
      <c r="N2">
        <f>SUM('Unit 1 Data'!N67+'Unit 2 Data'!N67+'Unit 3 Data'!N41+'Unit 4 Data'!N41)</f>
        <v>1528</v>
      </c>
      <c r="O2">
        <f>SUM('Unit 1 Data'!O67+'Unit 2 Data'!O67+'Unit 3 Data'!O41+'Unit 4 Data'!O41)</f>
        <v>321</v>
      </c>
      <c r="P2">
        <f>SUM('Unit 1 Data'!P67+'Unit 2 Data'!P67+'Unit 3 Data'!P41+'Unit 4 Data'!P41)</f>
        <v>485</v>
      </c>
    </row>
    <row r="3" spans="1:16" ht="15" x14ac:dyDescent="0.25">
      <c r="B3" t="s">
        <v>201</v>
      </c>
      <c r="C3" s="80">
        <f t="shared" ref="C3:P3" si="0">SUM(C2/12)</f>
        <v>658.5</v>
      </c>
      <c r="D3" s="80">
        <f t="shared" si="0"/>
        <v>94.916666666666671</v>
      </c>
      <c r="E3" s="80">
        <f t="shared" si="0"/>
        <v>165.75</v>
      </c>
      <c r="F3" s="80">
        <f>SUM(F2/12)</f>
        <v>167.5</v>
      </c>
      <c r="G3" s="80">
        <f t="shared" si="0"/>
        <v>116.58333333333333</v>
      </c>
      <c r="H3" s="80">
        <f t="shared" si="0"/>
        <v>98.666666666666671</v>
      </c>
      <c r="I3" s="80">
        <f>SUM(I2/12)</f>
        <v>168.5</v>
      </c>
      <c r="J3" s="80">
        <f t="shared" si="0"/>
        <v>35.333333333333336</v>
      </c>
      <c r="K3" s="80">
        <f t="shared" si="0"/>
        <v>250.75</v>
      </c>
      <c r="L3" s="80">
        <f t="shared" si="0"/>
        <v>195.25</v>
      </c>
      <c r="M3" s="80">
        <f t="shared" si="0"/>
        <v>58.916666666666664</v>
      </c>
      <c r="N3" s="80">
        <f t="shared" si="0"/>
        <v>127.33333333333333</v>
      </c>
      <c r="O3" s="80">
        <f t="shared" si="0"/>
        <v>26.75</v>
      </c>
      <c r="P3" s="80">
        <f t="shared" si="0"/>
        <v>40.416666666666664</v>
      </c>
    </row>
    <row r="5" spans="1:16" x14ac:dyDescent="0.3">
      <c r="B5" t="s">
        <v>211</v>
      </c>
    </row>
  </sheetData>
  <pageMargins left="0.7" right="0.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7"/>
  <sheetViews>
    <sheetView topLeftCell="AF1" zoomScale="80" zoomScaleNormal="80" workbookViewId="0">
      <selection activeCell="AU4" sqref="AU4:AY19"/>
    </sheetView>
  </sheetViews>
  <sheetFormatPr defaultRowHeight="14.4" x14ac:dyDescent="0.3"/>
  <cols>
    <col min="2" max="42" width="9.109375" customWidth="1"/>
    <col min="45" max="46" width="9.109375" customWidth="1"/>
    <col min="47" max="47" width="14.33203125" customWidth="1"/>
    <col min="48" max="52" width="9.109375" customWidth="1"/>
  </cols>
  <sheetData>
    <row r="1" spans="1:56" ht="15.75" thickBot="1" x14ac:dyDescent="0.3">
      <c r="A1" t="s">
        <v>134</v>
      </c>
    </row>
    <row r="2" spans="1:56" ht="24.75" x14ac:dyDescent="0.25">
      <c r="A2" s="37"/>
      <c r="B2" s="38"/>
      <c r="C2" s="39" t="s">
        <v>76</v>
      </c>
      <c r="D2" s="40" t="s">
        <v>77</v>
      </c>
      <c r="E2" s="40" t="s">
        <v>78</v>
      </c>
      <c r="F2" s="40" t="s">
        <v>79</v>
      </c>
      <c r="G2" s="40" t="s">
        <v>80</v>
      </c>
      <c r="H2" s="40" t="s">
        <v>81</v>
      </c>
      <c r="I2" s="40" t="s">
        <v>82</v>
      </c>
      <c r="J2" s="40" t="s">
        <v>83</v>
      </c>
      <c r="K2" s="40" t="s">
        <v>84</v>
      </c>
      <c r="L2" s="40" t="s">
        <v>85</v>
      </c>
      <c r="M2" s="40" t="s">
        <v>86</v>
      </c>
      <c r="N2" s="40" t="s">
        <v>87</v>
      </c>
      <c r="O2" s="40" t="s">
        <v>88</v>
      </c>
      <c r="P2" s="40" t="s">
        <v>89</v>
      </c>
      <c r="Q2" s="40" t="s">
        <v>90</v>
      </c>
      <c r="R2" s="40" t="s">
        <v>91</v>
      </c>
      <c r="S2" s="40" t="s">
        <v>92</v>
      </c>
      <c r="T2" s="40" t="s">
        <v>93</v>
      </c>
      <c r="U2" s="40" t="s">
        <v>94</v>
      </c>
      <c r="V2" s="40" t="s">
        <v>107</v>
      </c>
      <c r="W2" s="40" t="s">
        <v>108</v>
      </c>
      <c r="X2" s="40" t="s">
        <v>109</v>
      </c>
      <c r="Y2" s="40" t="s">
        <v>110</v>
      </c>
      <c r="Z2" s="40" t="s">
        <v>111</v>
      </c>
      <c r="AA2" s="40" t="s">
        <v>123</v>
      </c>
      <c r="AB2" s="40" t="s">
        <v>124</v>
      </c>
      <c r="AC2" s="40" t="s">
        <v>125</v>
      </c>
      <c r="AD2" s="40" t="s">
        <v>126</v>
      </c>
      <c r="AE2" s="40" t="s">
        <v>112</v>
      </c>
      <c r="AF2" s="40" t="s">
        <v>113</v>
      </c>
      <c r="AG2" s="40" t="s">
        <v>114</v>
      </c>
      <c r="AH2" s="40" t="s">
        <v>115</v>
      </c>
      <c r="AI2" s="40" t="s">
        <v>116</v>
      </c>
      <c r="AJ2" s="40" t="s">
        <v>117</v>
      </c>
      <c r="AK2" s="40" t="s">
        <v>118</v>
      </c>
      <c r="AL2" s="40" t="s">
        <v>119</v>
      </c>
      <c r="AM2" s="40" t="s">
        <v>120</v>
      </c>
      <c r="AN2" s="40" t="s">
        <v>121</v>
      </c>
      <c r="AO2" s="40" t="s">
        <v>122</v>
      </c>
      <c r="AP2" s="41" t="s">
        <v>95</v>
      </c>
      <c r="AQ2" s="42"/>
      <c r="AS2" s="1"/>
      <c r="AT2" s="1"/>
      <c r="AU2" s="1"/>
      <c r="AV2" s="1"/>
      <c r="AX2" t="s">
        <v>130</v>
      </c>
    </row>
    <row r="3" spans="1:56" ht="25.5" thickBot="1" x14ac:dyDescent="0.3">
      <c r="A3" s="43"/>
      <c r="B3" s="44"/>
      <c r="C3" s="45" t="s">
        <v>96</v>
      </c>
      <c r="D3" s="46" t="s">
        <v>96</v>
      </c>
      <c r="E3" s="46" t="s">
        <v>96</v>
      </c>
      <c r="F3" s="46" t="s">
        <v>96</v>
      </c>
      <c r="G3" s="46" t="s">
        <v>96</v>
      </c>
      <c r="H3" s="46" t="s">
        <v>96</v>
      </c>
      <c r="I3" s="46" t="s">
        <v>96</v>
      </c>
      <c r="J3" s="46" t="s">
        <v>96</v>
      </c>
      <c r="K3" s="46" t="s">
        <v>96</v>
      </c>
      <c r="L3" s="46" t="s">
        <v>96</v>
      </c>
      <c r="M3" s="46" t="s">
        <v>96</v>
      </c>
      <c r="N3" s="46" t="s">
        <v>96</v>
      </c>
      <c r="O3" s="46" t="s">
        <v>96</v>
      </c>
      <c r="P3" s="46" t="s">
        <v>96</v>
      </c>
      <c r="Q3" s="46" t="s">
        <v>96</v>
      </c>
      <c r="R3" s="46" t="s">
        <v>96</v>
      </c>
      <c r="S3" s="46" t="s">
        <v>96</v>
      </c>
      <c r="T3" s="46" t="s">
        <v>96</v>
      </c>
      <c r="U3" s="46" t="s">
        <v>96</v>
      </c>
      <c r="V3" s="46" t="s">
        <v>96</v>
      </c>
      <c r="W3" s="46" t="s">
        <v>96</v>
      </c>
      <c r="X3" s="46" t="s">
        <v>96</v>
      </c>
      <c r="Y3" s="46" t="s">
        <v>96</v>
      </c>
      <c r="Z3" s="46" t="s">
        <v>96</v>
      </c>
      <c r="AA3" s="46" t="s">
        <v>96</v>
      </c>
      <c r="AB3" s="46" t="s">
        <v>96</v>
      </c>
      <c r="AC3" s="46" t="s">
        <v>96</v>
      </c>
      <c r="AD3" s="46" t="s">
        <v>96</v>
      </c>
      <c r="AE3" s="46" t="s">
        <v>96</v>
      </c>
      <c r="AF3" s="46" t="s">
        <v>96</v>
      </c>
      <c r="AG3" s="46" t="s">
        <v>96</v>
      </c>
      <c r="AH3" s="46" t="s">
        <v>96</v>
      </c>
      <c r="AI3" s="46" t="s">
        <v>96</v>
      </c>
      <c r="AJ3" s="46" t="s">
        <v>96</v>
      </c>
      <c r="AK3" s="46" t="s">
        <v>96</v>
      </c>
      <c r="AL3" s="46" t="s">
        <v>96</v>
      </c>
      <c r="AM3" s="46" t="s">
        <v>96</v>
      </c>
      <c r="AN3" s="46" t="s">
        <v>96</v>
      </c>
      <c r="AO3" s="46" t="s">
        <v>96</v>
      </c>
      <c r="AP3" s="47" t="s">
        <v>96</v>
      </c>
      <c r="AQ3" s="42" t="s">
        <v>133</v>
      </c>
      <c r="AR3" s="66" t="s">
        <v>127</v>
      </c>
      <c r="AS3" s="35" t="s">
        <v>128</v>
      </c>
      <c r="AT3" s="35" t="s">
        <v>129</v>
      </c>
      <c r="AU3" s="35"/>
      <c r="AV3" s="1"/>
      <c r="AW3" s="35"/>
      <c r="AX3">
        <f>SUM(39*350)</f>
        <v>13650</v>
      </c>
      <c r="AY3" t="s">
        <v>70</v>
      </c>
      <c r="BB3" s="112" t="s">
        <v>138</v>
      </c>
      <c r="BC3" s="113"/>
      <c r="BD3" s="113"/>
    </row>
    <row r="4" spans="1:56" ht="15.75" thickBot="1" x14ac:dyDescent="0.3">
      <c r="A4" s="48">
        <v>1320520</v>
      </c>
      <c r="B4" s="49"/>
      <c r="C4" s="50">
        <v>470</v>
      </c>
      <c r="D4" s="51">
        <v>470</v>
      </c>
      <c r="E4" s="51">
        <v>470</v>
      </c>
      <c r="F4" s="51">
        <v>475</v>
      </c>
      <c r="G4" s="51">
        <v>475</v>
      </c>
      <c r="H4" s="51">
        <v>475</v>
      </c>
      <c r="I4" s="51">
        <v>475</v>
      </c>
      <c r="J4" s="51">
        <v>480</v>
      </c>
      <c r="K4" s="51">
        <v>475</v>
      </c>
      <c r="L4" s="51">
        <v>475</v>
      </c>
      <c r="M4" s="52" t="s">
        <v>97</v>
      </c>
      <c r="N4" s="51">
        <v>475</v>
      </c>
      <c r="O4" s="51">
        <v>480</v>
      </c>
      <c r="P4" s="51">
        <v>480</v>
      </c>
      <c r="Q4" s="51">
        <v>480</v>
      </c>
      <c r="R4" s="51">
        <v>480</v>
      </c>
      <c r="S4" s="51">
        <v>480</v>
      </c>
      <c r="T4" s="51">
        <v>480</v>
      </c>
      <c r="U4" s="51">
        <v>480</v>
      </c>
      <c r="V4" s="51">
        <v>480</v>
      </c>
      <c r="W4" s="51">
        <v>470</v>
      </c>
      <c r="X4" s="51">
        <v>480</v>
      </c>
      <c r="Y4" s="51">
        <v>475</v>
      </c>
      <c r="Z4" s="51">
        <v>480</v>
      </c>
      <c r="AA4" s="51">
        <v>480</v>
      </c>
      <c r="AB4" s="51">
        <v>480</v>
      </c>
      <c r="AC4" s="51">
        <v>480</v>
      </c>
      <c r="AD4" s="51">
        <v>480</v>
      </c>
      <c r="AE4" s="51">
        <v>480</v>
      </c>
      <c r="AF4" s="51">
        <v>480</v>
      </c>
      <c r="AG4" s="51">
        <v>480</v>
      </c>
      <c r="AH4" s="51">
        <v>470</v>
      </c>
      <c r="AI4" s="51">
        <v>490</v>
      </c>
      <c r="AJ4" s="51">
        <v>480</v>
      </c>
      <c r="AK4" s="51">
        <v>480</v>
      </c>
      <c r="AL4" s="51">
        <v>480</v>
      </c>
      <c r="AM4" s="51">
        <v>480</v>
      </c>
      <c r="AN4" s="51">
        <v>480</v>
      </c>
      <c r="AO4" s="51">
        <v>480</v>
      </c>
      <c r="AP4" s="53">
        <v>18160</v>
      </c>
      <c r="AQ4" s="42">
        <v>1</v>
      </c>
      <c r="AR4" s="65">
        <v>1920</v>
      </c>
      <c r="AS4">
        <f>SUM(AQ4*450)</f>
        <v>450</v>
      </c>
      <c r="AT4" s="34">
        <f>SUM(AR4:AS4)</f>
        <v>2370</v>
      </c>
      <c r="AU4" s="34" t="s">
        <v>131</v>
      </c>
      <c r="AV4" s="67">
        <v>1320520</v>
      </c>
      <c r="AW4" s="36" t="s">
        <v>132</v>
      </c>
      <c r="AX4">
        <f>SUM(1+(AT4/$AX$3))</f>
        <v>1.1736263736263737</v>
      </c>
      <c r="AY4" t="s">
        <v>70</v>
      </c>
      <c r="BB4" s="114" t="s">
        <v>96</v>
      </c>
      <c r="BC4" s="113"/>
      <c r="BD4" s="113"/>
    </row>
    <row r="5" spans="1:56" ht="15.75" thickBot="1" x14ac:dyDescent="0.3">
      <c r="A5" s="54">
        <v>1587091</v>
      </c>
      <c r="B5" s="55"/>
      <c r="C5" s="56">
        <v>385</v>
      </c>
      <c r="D5" s="57">
        <v>430</v>
      </c>
      <c r="E5" s="57">
        <v>335</v>
      </c>
      <c r="F5" s="57">
        <v>405</v>
      </c>
      <c r="G5" s="57">
        <v>430</v>
      </c>
      <c r="H5" s="57">
        <v>420</v>
      </c>
      <c r="I5" s="57">
        <v>340</v>
      </c>
      <c r="J5" s="57">
        <v>430</v>
      </c>
      <c r="K5" s="57">
        <v>430</v>
      </c>
      <c r="L5" s="57">
        <v>480</v>
      </c>
      <c r="M5" s="57">
        <v>420</v>
      </c>
      <c r="N5" s="57">
        <v>430</v>
      </c>
      <c r="O5" s="57">
        <v>310</v>
      </c>
      <c r="P5" s="57">
        <v>260</v>
      </c>
      <c r="Q5" s="57">
        <v>440</v>
      </c>
      <c r="R5" s="57">
        <v>290</v>
      </c>
      <c r="S5" s="57">
        <v>340</v>
      </c>
      <c r="T5" s="57">
        <v>230</v>
      </c>
      <c r="U5" s="57">
        <v>145</v>
      </c>
      <c r="V5" s="57">
        <v>410</v>
      </c>
      <c r="W5" s="57">
        <v>425</v>
      </c>
      <c r="X5" s="57">
        <v>450</v>
      </c>
      <c r="Y5" s="57">
        <v>425</v>
      </c>
      <c r="Z5" s="57">
        <v>365</v>
      </c>
      <c r="AA5" s="57">
        <v>300</v>
      </c>
      <c r="AB5" s="57">
        <v>360</v>
      </c>
      <c r="AC5" s="57">
        <v>295</v>
      </c>
      <c r="AD5" s="57">
        <v>220</v>
      </c>
      <c r="AE5" s="57">
        <v>395</v>
      </c>
      <c r="AF5" s="57">
        <v>445</v>
      </c>
      <c r="AG5" s="57">
        <v>290</v>
      </c>
      <c r="AH5" s="57">
        <v>360</v>
      </c>
      <c r="AI5" s="57">
        <v>285</v>
      </c>
      <c r="AJ5" s="57">
        <v>280</v>
      </c>
      <c r="AK5" s="57">
        <v>400</v>
      </c>
      <c r="AL5" s="57">
        <v>480</v>
      </c>
      <c r="AM5" s="57">
        <v>325</v>
      </c>
      <c r="AN5" s="57">
        <v>335</v>
      </c>
      <c r="AO5" s="57">
        <v>285</v>
      </c>
      <c r="AP5" s="58">
        <v>14080</v>
      </c>
      <c r="AQ5" s="42">
        <v>0</v>
      </c>
      <c r="AR5" s="65">
        <v>960</v>
      </c>
      <c r="AS5">
        <f t="shared" ref="AS5:AS19" si="0">SUM(AQ5*450)</f>
        <v>0</v>
      </c>
      <c r="AT5" s="34">
        <f t="shared" ref="AT5:AT19" si="1">SUM(AR5:AS5)</f>
        <v>960</v>
      </c>
      <c r="AU5" s="34" t="s">
        <v>131</v>
      </c>
      <c r="AV5" s="67">
        <v>1587091</v>
      </c>
      <c r="AW5" s="36" t="s">
        <v>132</v>
      </c>
      <c r="AX5">
        <f t="shared" ref="AX5:AX19" si="2">SUM(1+(AT5/$AX$3))</f>
        <v>1.0703296703296703</v>
      </c>
      <c r="AY5" t="s">
        <v>70</v>
      </c>
      <c r="BB5" s="68" t="s">
        <v>140</v>
      </c>
      <c r="BC5" s="69" t="s">
        <v>0</v>
      </c>
      <c r="BD5" s="70" t="s">
        <v>1</v>
      </c>
    </row>
    <row r="6" spans="1:56" x14ac:dyDescent="0.3">
      <c r="A6" s="54">
        <v>3078491</v>
      </c>
      <c r="B6" s="55"/>
      <c r="C6" s="56">
        <v>460</v>
      </c>
      <c r="D6" s="57">
        <v>450</v>
      </c>
      <c r="E6" s="57">
        <v>460</v>
      </c>
      <c r="F6" s="57">
        <v>450</v>
      </c>
      <c r="G6" s="59" t="s">
        <v>97</v>
      </c>
      <c r="H6" s="57">
        <v>460</v>
      </c>
      <c r="I6" s="57">
        <v>450</v>
      </c>
      <c r="J6" s="57">
        <v>450</v>
      </c>
      <c r="K6" s="57">
        <v>960</v>
      </c>
      <c r="L6" s="57">
        <v>450</v>
      </c>
      <c r="M6" s="57">
        <v>450</v>
      </c>
      <c r="N6" s="57">
        <v>450</v>
      </c>
      <c r="O6" s="57">
        <v>460</v>
      </c>
      <c r="P6" s="57">
        <v>450</v>
      </c>
      <c r="Q6" s="57">
        <v>450</v>
      </c>
      <c r="R6" s="57">
        <v>460</v>
      </c>
      <c r="S6" s="57">
        <v>450</v>
      </c>
      <c r="T6" s="57">
        <v>450</v>
      </c>
      <c r="U6" s="57">
        <v>460</v>
      </c>
      <c r="V6" s="57">
        <v>480</v>
      </c>
      <c r="W6" s="57">
        <v>480</v>
      </c>
      <c r="X6" s="57">
        <v>480</v>
      </c>
      <c r="Y6" s="57">
        <v>480</v>
      </c>
      <c r="Z6" s="57">
        <v>480</v>
      </c>
      <c r="AA6" s="57">
        <v>480</v>
      </c>
      <c r="AB6" s="57">
        <v>480</v>
      </c>
      <c r="AC6" s="57">
        <v>480</v>
      </c>
      <c r="AD6" s="57">
        <v>480</v>
      </c>
      <c r="AE6" s="57">
        <v>480</v>
      </c>
      <c r="AF6" s="57">
        <v>480</v>
      </c>
      <c r="AG6" s="57">
        <v>490</v>
      </c>
      <c r="AH6" s="57">
        <v>490</v>
      </c>
      <c r="AI6" s="57">
        <v>460</v>
      </c>
      <c r="AJ6" s="57">
        <v>470</v>
      </c>
      <c r="AK6" s="57">
        <v>490</v>
      </c>
      <c r="AL6" s="57">
        <v>490</v>
      </c>
      <c r="AM6" s="57">
        <v>490</v>
      </c>
      <c r="AN6" s="57">
        <v>460</v>
      </c>
      <c r="AO6" s="57">
        <v>490</v>
      </c>
      <c r="AP6" s="58">
        <v>18280</v>
      </c>
      <c r="AQ6" s="42">
        <v>1</v>
      </c>
      <c r="AR6" s="65">
        <v>5820</v>
      </c>
      <c r="AS6">
        <f t="shared" si="0"/>
        <v>450</v>
      </c>
      <c r="AT6" s="34">
        <f t="shared" si="1"/>
        <v>6270</v>
      </c>
      <c r="AU6" s="34" t="s">
        <v>131</v>
      </c>
      <c r="AV6" s="67">
        <v>3078491</v>
      </c>
      <c r="AW6" s="36" t="s">
        <v>132</v>
      </c>
      <c r="AX6">
        <f t="shared" si="2"/>
        <v>1.4593406593406593</v>
      </c>
      <c r="AY6" t="s">
        <v>70</v>
      </c>
      <c r="BB6" s="115">
        <v>1320520</v>
      </c>
      <c r="BC6" s="71" t="s">
        <v>139</v>
      </c>
      <c r="BD6" s="72">
        <v>1920</v>
      </c>
    </row>
    <row r="7" spans="1:56" x14ac:dyDescent="0.3">
      <c r="A7" s="54">
        <v>3270621</v>
      </c>
      <c r="B7" s="55"/>
      <c r="C7" s="56">
        <v>480</v>
      </c>
      <c r="D7" s="57">
        <v>480</v>
      </c>
      <c r="E7" s="57">
        <v>480</v>
      </c>
      <c r="F7" s="57">
        <v>480</v>
      </c>
      <c r="G7" s="57">
        <v>480</v>
      </c>
      <c r="H7" s="57">
        <v>480</v>
      </c>
      <c r="I7" s="57">
        <v>480</v>
      </c>
      <c r="J7" s="57">
        <v>480</v>
      </c>
      <c r="K7" s="57">
        <v>480</v>
      </c>
      <c r="L7" s="57">
        <v>480</v>
      </c>
      <c r="M7" s="57">
        <v>480</v>
      </c>
      <c r="N7" s="57">
        <v>540</v>
      </c>
      <c r="O7" s="57">
        <v>480</v>
      </c>
      <c r="P7" s="57">
        <v>480</v>
      </c>
      <c r="Q7" s="57">
        <v>480</v>
      </c>
      <c r="R7" s="57">
        <v>480</v>
      </c>
      <c r="S7" s="57">
        <v>480</v>
      </c>
      <c r="T7" s="57">
        <v>480</v>
      </c>
      <c r="U7" s="57">
        <v>480</v>
      </c>
      <c r="V7" s="57">
        <v>480</v>
      </c>
      <c r="W7" s="57">
        <v>480</v>
      </c>
      <c r="X7" s="57">
        <v>480</v>
      </c>
      <c r="Y7" s="57">
        <v>445</v>
      </c>
      <c r="Z7" s="57">
        <v>480</v>
      </c>
      <c r="AA7" s="57">
        <v>480</v>
      </c>
      <c r="AB7" s="57">
        <v>480</v>
      </c>
      <c r="AC7" s="57">
        <v>480</v>
      </c>
      <c r="AD7" s="57">
        <v>480</v>
      </c>
      <c r="AE7" s="57">
        <v>480</v>
      </c>
      <c r="AF7" s="57">
        <v>480</v>
      </c>
      <c r="AG7" s="57">
        <v>480</v>
      </c>
      <c r="AH7" s="57">
        <v>480</v>
      </c>
      <c r="AI7" s="57">
        <v>480</v>
      </c>
      <c r="AJ7" s="57">
        <v>480</v>
      </c>
      <c r="AK7" s="57">
        <v>480</v>
      </c>
      <c r="AL7" s="57">
        <v>480</v>
      </c>
      <c r="AM7" s="57">
        <v>480</v>
      </c>
      <c r="AN7" s="57">
        <v>480</v>
      </c>
      <c r="AO7" s="57">
        <v>480</v>
      </c>
      <c r="AP7" s="58">
        <v>18745</v>
      </c>
      <c r="AQ7" s="42">
        <v>0</v>
      </c>
      <c r="AR7" s="65">
        <v>1620</v>
      </c>
      <c r="AS7">
        <f t="shared" si="0"/>
        <v>0</v>
      </c>
      <c r="AT7" s="34">
        <f t="shared" si="1"/>
        <v>1620</v>
      </c>
      <c r="AU7" s="34" t="s">
        <v>131</v>
      </c>
      <c r="AV7" s="67">
        <v>3270621</v>
      </c>
      <c r="AW7" s="36" t="s">
        <v>132</v>
      </c>
      <c r="AX7">
        <f t="shared" si="2"/>
        <v>1.1186813186813187</v>
      </c>
      <c r="AY7" t="s">
        <v>70</v>
      </c>
      <c r="BB7" s="111"/>
      <c r="BC7" s="73" t="s">
        <v>2</v>
      </c>
      <c r="BD7" s="74">
        <v>1920</v>
      </c>
    </row>
    <row r="8" spans="1:56" x14ac:dyDescent="0.3">
      <c r="A8" s="54">
        <v>3489760</v>
      </c>
      <c r="B8" s="55"/>
      <c r="C8" s="56">
        <v>480</v>
      </c>
      <c r="D8" s="57">
        <v>480</v>
      </c>
      <c r="E8" s="57">
        <v>480</v>
      </c>
      <c r="F8" s="57">
        <v>480</v>
      </c>
      <c r="G8" s="57">
        <v>480</v>
      </c>
      <c r="H8" s="57">
        <v>480</v>
      </c>
      <c r="I8" s="57">
        <v>480</v>
      </c>
      <c r="J8" s="57">
        <v>480</v>
      </c>
      <c r="K8" s="57">
        <v>480</v>
      </c>
      <c r="L8" s="57">
        <v>480</v>
      </c>
      <c r="M8" s="57">
        <v>480</v>
      </c>
      <c r="N8" s="57">
        <v>500</v>
      </c>
      <c r="O8" s="57">
        <v>480</v>
      </c>
      <c r="P8" s="57">
        <v>480</v>
      </c>
      <c r="Q8" s="57">
        <v>480</v>
      </c>
      <c r="R8" s="57">
        <v>480</v>
      </c>
      <c r="S8" s="59" t="s">
        <v>97</v>
      </c>
      <c r="T8" s="57">
        <v>500</v>
      </c>
      <c r="U8" s="57">
        <v>480</v>
      </c>
      <c r="V8" s="57">
        <v>510</v>
      </c>
      <c r="W8" s="57">
        <v>760</v>
      </c>
      <c r="X8" s="57">
        <v>480</v>
      </c>
      <c r="Y8" s="57">
        <v>480</v>
      </c>
      <c r="Z8" s="57">
        <v>480</v>
      </c>
      <c r="AA8" s="57">
        <v>480</v>
      </c>
      <c r="AB8" s="57">
        <v>480</v>
      </c>
      <c r="AC8" s="57">
        <v>480</v>
      </c>
      <c r="AD8" s="57">
        <v>490</v>
      </c>
      <c r="AE8" s="57">
        <v>480</v>
      </c>
      <c r="AF8" s="57">
        <v>480</v>
      </c>
      <c r="AG8" s="57">
        <v>480</v>
      </c>
      <c r="AH8" s="57">
        <v>480</v>
      </c>
      <c r="AI8" s="57">
        <v>480</v>
      </c>
      <c r="AJ8" s="57">
        <v>480</v>
      </c>
      <c r="AK8" s="57">
        <v>480</v>
      </c>
      <c r="AL8" s="57">
        <v>480</v>
      </c>
      <c r="AM8" s="57">
        <v>480</v>
      </c>
      <c r="AN8" s="57">
        <v>500</v>
      </c>
      <c r="AO8" s="57">
        <v>480</v>
      </c>
      <c r="AP8" s="58">
        <v>18620</v>
      </c>
      <c r="AQ8" s="42">
        <v>1</v>
      </c>
      <c r="AR8" s="65">
        <v>5440</v>
      </c>
      <c r="AS8">
        <f t="shared" si="0"/>
        <v>450</v>
      </c>
      <c r="AT8" s="34">
        <f t="shared" si="1"/>
        <v>5890</v>
      </c>
      <c r="AU8" s="34" t="s">
        <v>131</v>
      </c>
      <c r="AV8" s="67">
        <v>3489760</v>
      </c>
      <c r="AW8" s="36" t="s">
        <v>132</v>
      </c>
      <c r="AX8">
        <f t="shared" si="2"/>
        <v>1.4315018315018315</v>
      </c>
      <c r="AY8" t="s">
        <v>70</v>
      </c>
      <c r="BB8" s="110">
        <v>1587091</v>
      </c>
      <c r="BC8" s="75" t="s">
        <v>139</v>
      </c>
      <c r="BD8" s="76">
        <v>960</v>
      </c>
    </row>
    <row r="9" spans="1:56" x14ac:dyDescent="0.3">
      <c r="A9" s="54">
        <v>3690662</v>
      </c>
      <c r="B9" s="55"/>
      <c r="C9" s="56">
        <v>480</v>
      </c>
      <c r="D9" s="57">
        <v>480</v>
      </c>
      <c r="E9" s="57">
        <v>480</v>
      </c>
      <c r="F9" s="57">
        <v>480</v>
      </c>
      <c r="G9" s="57">
        <v>480</v>
      </c>
      <c r="H9" s="57">
        <v>480</v>
      </c>
      <c r="I9" s="57">
        <v>480</v>
      </c>
      <c r="J9" s="57">
        <v>480</v>
      </c>
      <c r="K9" s="57">
        <v>480</v>
      </c>
      <c r="L9" s="57">
        <v>480</v>
      </c>
      <c r="M9" s="57">
        <v>480</v>
      </c>
      <c r="N9" s="57">
        <v>480</v>
      </c>
      <c r="O9" s="57">
        <v>480</v>
      </c>
      <c r="P9" s="57">
        <v>480</v>
      </c>
      <c r="Q9" s="57">
        <v>480</v>
      </c>
      <c r="R9" s="57">
        <v>480</v>
      </c>
      <c r="S9" s="57">
        <v>480</v>
      </c>
      <c r="T9" s="57">
        <v>480</v>
      </c>
      <c r="U9" s="57">
        <v>480</v>
      </c>
      <c r="V9" s="57">
        <v>480</v>
      </c>
      <c r="W9" s="57">
        <v>480</v>
      </c>
      <c r="X9" s="57">
        <v>480</v>
      </c>
      <c r="Y9" s="57">
        <v>480</v>
      </c>
      <c r="Z9" s="57">
        <v>480</v>
      </c>
      <c r="AA9" s="57">
        <v>480</v>
      </c>
      <c r="AB9" s="57">
        <v>480</v>
      </c>
      <c r="AC9" s="57">
        <v>480</v>
      </c>
      <c r="AD9" s="57">
        <v>480</v>
      </c>
      <c r="AE9" s="57">
        <v>480</v>
      </c>
      <c r="AF9" s="57">
        <v>475</v>
      </c>
      <c r="AG9" s="57">
        <v>480</v>
      </c>
      <c r="AH9" s="57">
        <v>480</v>
      </c>
      <c r="AI9" s="57">
        <v>480</v>
      </c>
      <c r="AJ9" s="57">
        <v>480</v>
      </c>
      <c r="AK9" s="57">
        <v>480</v>
      </c>
      <c r="AL9" s="57">
        <v>480</v>
      </c>
      <c r="AM9" s="57">
        <v>480</v>
      </c>
      <c r="AN9" s="57">
        <v>480</v>
      </c>
      <c r="AO9" s="57">
        <v>480</v>
      </c>
      <c r="AP9" s="58">
        <v>18715</v>
      </c>
      <c r="AQ9" s="42">
        <v>0</v>
      </c>
      <c r="AR9" s="65">
        <v>120</v>
      </c>
      <c r="AS9">
        <f t="shared" si="0"/>
        <v>0</v>
      </c>
      <c r="AT9" s="34">
        <f t="shared" si="1"/>
        <v>120</v>
      </c>
      <c r="AU9" s="34" t="s">
        <v>131</v>
      </c>
      <c r="AV9" s="67">
        <v>3690662</v>
      </c>
      <c r="AW9" s="36" t="s">
        <v>132</v>
      </c>
      <c r="AX9">
        <f t="shared" si="2"/>
        <v>1.0087912087912088</v>
      </c>
      <c r="AY9" t="s">
        <v>70</v>
      </c>
      <c r="BB9" s="111"/>
      <c r="BC9" s="73" t="s">
        <v>2</v>
      </c>
      <c r="BD9" s="74">
        <v>960</v>
      </c>
    </row>
    <row r="10" spans="1:56" x14ac:dyDescent="0.3">
      <c r="A10" s="54">
        <v>3754978</v>
      </c>
      <c r="B10" s="55"/>
      <c r="C10" s="56">
        <v>450</v>
      </c>
      <c r="D10" s="57">
        <v>450</v>
      </c>
      <c r="E10" s="57">
        <v>450</v>
      </c>
      <c r="F10" s="57">
        <v>450</v>
      </c>
      <c r="G10" s="57">
        <v>450</v>
      </c>
      <c r="H10" s="57">
        <v>450</v>
      </c>
      <c r="I10" s="57">
        <v>450</v>
      </c>
      <c r="J10" s="57">
        <v>450</v>
      </c>
      <c r="K10" s="57">
        <v>480</v>
      </c>
      <c r="L10" s="57">
        <v>480</v>
      </c>
      <c r="M10" s="57">
        <v>480</v>
      </c>
      <c r="N10" s="57">
        <v>480</v>
      </c>
      <c r="O10" s="57">
        <v>480</v>
      </c>
      <c r="P10" s="57">
        <v>480</v>
      </c>
      <c r="Q10" s="57">
        <v>450</v>
      </c>
      <c r="R10" s="57">
        <v>450</v>
      </c>
      <c r="S10" s="57">
        <v>450</v>
      </c>
      <c r="T10" s="57">
        <v>450</v>
      </c>
      <c r="U10" s="57">
        <v>450</v>
      </c>
      <c r="V10" s="57">
        <v>450</v>
      </c>
      <c r="W10" s="57">
        <v>450</v>
      </c>
      <c r="X10" s="57">
        <v>450</v>
      </c>
      <c r="Y10" s="57">
        <v>450</v>
      </c>
      <c r="Z10" s="57">
        <v>450</v>
      </c>
      <c r="AA10" s="57">
        <v>450</v>
      </c>
      <c r="AB10" s="57">
        <v>450</v>
      </c>
      <c r="AC10" s="57">
        <v>450</v>
      </c>
      <c r="AD10" s="57">
        <v>450</v>
      </c>
      <c r="AE10" s="57">
        <v>450</v>
      </c>
      <c r="AF10" s="57">
        <v>450</v>
      </c>
      <c r="AG10" s="57">
        <v>450</v>
      </c>
      <c r="AH10" s="57">
        <v>450</v>
      </c>
      <c r="AI10" s="57">
        <v>450</v>
      </c>
      <c r="AJ10" s="57">
        <v>450</v>
      </c>
      <c r="AK10" s="57">
        <v>450</v>
      </c>
      <c r="AL10" s="57">
        <v>450</v>
      </c>
      <c r="AM10" s="59" t="s">
        <v>97</v>
      </c>
      <c r="AN10" s="57">
        <v>900</v>
      </c>
      <c r="AO10" s="57">
        <v>450</v>
      </c>
      <c r="AP10" s="58">
        <v>17730</v>
      </c>
      <c r="AQ10" s="42">
        <v>1</v>
      </c>
      <c r="AR10" s="65">
        <v>3120</v>
      </c>
      <c r="AS10">
        <f t="shared" si="0"/>
        <v>450</v>
      </c>
      <c r="AT10" s="34">
        <f t="shared" si="1"/>
        <v>3570</v>
      </c>
      <c r="AU10" s="34" t="s">
        <v>131</v>
      </c>
      <c r="AV10" s="67">
        <v>3754978</v>
      </c>
      <c r="AW10" s="36" t="s">
        <v>132</v>
      </c>
      <c r="AX10">
        <f t="shared" si="2"/>
        <v>1.2615384615384615</v>
      </c>
      <c r="AY10" t="s">
        <v>70</v>
      </c>
      <c r="BB10" s="110">
        <v>3078491</v>
      </c>
      <c r="BC10" s="75" t="s">
        <v>139</v>
      </c>
      <c r="BD10" s="76">
        <v>5820</v>
      </c>
    </row>
    <row r="11" spans="1:56" x14ac:dyDescent="0.3">
      <c r="A11" s="54">
        <v>4298232</v>
      </c>
      <c r="B11" s="55"/>
      <c r="C11" s="56">
        <v>480</v>
      </c>
      <c r="D11" s="57">
        <v>480</v>
      </c>
      <c r="E11" s="57">
        <v>480</v>
      </c>
      <c r="F11" s="57">
        <v>480</v>
      </c>
      <c r="G11" s="57">
        <v>480</v>
      </c>
      <c r="H11" s="57">
        <v>480</v>
      </c>
      <c r="I11" s="57">
        <v>480</v>
      </c>
      <c r="J11" s="57">
        <v>480</v>
      </c>
      <c r="K11" s="57">
        <v>480</v>
      </c>
      <c r="L11" s="57">
        <v>480</v>
      </c>
      <c r="M11" s="57">
        <v>480</v>
      </c>
      <c r="N11" s="57">
        <v>480</v>
      </c>
      <c r="O11" s="57">
        <v>480</v>
      </c>
      <c r="P11" s="57">
        <v>480</v>
      </c>
      <c r="Q11" s="57">
        <v>480</v>
      </c>
      <c r="R11" s="57">
        <v>480</v>
      </c>
      <c r="S11" s="57">
        <v>480</v>
      </c>
      <c r="T11" s="57">
        <v>480</v>
      </c>
      <c r="U11" s="57">
        <v>480</v>
      </c>
      <c r="V11" s="57">
        <v>480</v>
      </c>
      <c r="W11" s="57">
        <v>480</v>
      </c>
      <c r="X11" s="57">
        <v>480</v>
      </c>
      <c r="Y11" s="57">
        <v>480</v>
      </c>
      <c r="Z11" s="57">
        <v>480</v>
      </c>
      <c r="AA11" s="57">
        <v>480</v>
      </c>
      <c r="AB11" s="57">
        <v>480</v>
      </c>
      <c r="AC11" s="57">
        <v>480</v>
      </c>
      <c r="AD11" s="57">
        <v>480</v>
      </c>
      <c r="AE11" s="57">
        <v>480</v>
      </c>
      <c r="AF11" s="57">
        <v>480</v>
      </c>
      <c r="AG11" s="57">
        <v>480</v>
      </c>
      <c r="AH11" s="57">
        <v>480</v>
      </c>
      <c r="AI11" s="59" t="s">
        <v>97</v>
      </c>
      <c r="AJ11" s="57">
        <v>480</v>
      </c>
      <c r="AK11" s="57">
        <v>480</v>
      </c>
      <c r="AL11" s="57">
        <v>480</v>
      </c>
      <c r="AM11" s="57">
        <v>480</v>
      </c>
      <c r="AN11" s="57">
        <v>480</v>
      </c>
      <c r="AO11" s="57">
        <v>480</v>
      </c>
      <c r="AP11" s="58">
        <v>18240</v>
      </c>
      <c r="AQ11" s="42">
        <v>1</v>
      </c>
      <c r="AR11" s="65">
        <v>630</v>
      </c>
      <c r="AS11">
        <f t="shared" si="0"/>
        <v>450</v>
      </c>
      <c r="AT11" s="34">
        <f t="shared" si="1"/>
        <v>1080</v>
      </c>
      <c r="AU11" s="34" t="s">
        <v>131</v>
      </c>
      <c r="AV11" s="67">
        <v>4298232</v>
      </c>
      <c r="AW11" s="36" t="s">
        <v>132</v>
      </c>
      <c r="AX11">
        <f t="shared" si="2"/>
        <v>1.0791208791208791</v>
      </c>
      <c r="AY11" t="s">
        <v>70</v>
      </c>
      <c r="BB11" s="111"/>
      <c r="BC11" s="73" t="s">
        <v>2</v>
      </c>
      <c r="BD11" s="74">
        <v>5820</v>
      </c>
    </row>
    <row r="12" spans="1:56" x14ac:dyDescent="0.3">
      <c r="A12" s="54">
        <v>4687802</v>
      </c>
      <c r="B12" s="55"/>
      <c r="C12" s="56">
        <v>480</v>
      </c>
      <c r="D12" s="57">
        <v>480</v>
      </c>
      <c r="E12" s="57">
        <v>480</v>
      </c>
      <c r="F12" s="57">
        <v>475</v>
      </c>
      <c r="G12" s="57">
        <v>460</v>
      </c>
      <c r="H12" s="57">
        <v>480</v>
      </c>
      <c r="I12" s="57">
        <v>430</v>
      </c>
      <c r="J12" s="57">
        <v>455</v>
      </c>
      <c r="K12" s="57">
        <v>455</v>
      </c>
      <c r="L12" s="57">
        <v>425</v>
      </c>
      <c r="M12" s="57">
        <v>445</v>
      </c>
      <c r="N12" s="57">
        <v>450</v>
      </c>
      <c r="O12" s="57">
        <v>455</v>
      </c>
      <c r="P12" s="59" t="s">
        <v>97</v>
      </c>
      <c r="Q12" s="57">
        <v>360</v>
      </c>
      <c r="R12" s="57">
        <v>470</v>
      </c>
      <c r="S12" s="57">
        <v>485</v>
      </c>
      <c r="T12" s="57">
        <v>450</v>
      </c>
      <c r="U12" s="57">
        <v>445</v>
      </c>
      <c r="V12" s="57">
        <v>605</v>
      </c>
      <c r="W12" s="57">
        <v>485</v>
      </c>
      <c r="X12" s="57">
        <v>460</v>
      </c>
      <c r="Y12" s="57">
        <v>480</v>
      </c>
      <c r="Z12" s="57">
        <v>465</v>
      </c>
      <c r="AA12" s="57">
        <v>480</v>
      </c>
      <c r="AB12" s="57">
        <v>450</v>
      </c>
      <c r="AC12" s="57">
        <v>470</v>
      </c>
      <c r="AD12" s="57">
        <v>470</v>
      </c>
      <c r="AE12" s="57">
        <v>460</v>
      </c>
      <c r="AF12" s="57">
        <v>480</v>
      </c>
      <c r="AG12" s="57">
        <v>480</v>
      </c>
      <c r="AH12" s="57">
        <v>480</v>
      </c>
      <c r="AI12" s="57">
        <v>485</v>
      </c>
      <c r="AJ12" s="57">
        <v>475</v>
      </c>
      <c r="AK12" s="57">
        <v>470</v>
      </c>
      <c r="AL12" s="57">
        <v>485</v>
      </c>
      <c r="AM12" s="57">
        <v>475</v>
      </c>
      <c r="AN12" s="57">
        <v>470</v>
      </c>
      <c r="AO12" s="57">
        <v>480</v>
      </c>
      <c r="AP12" s="58">
        <v>17785</v>
      </c>
      <c r="AQ12" s="42">
        <v>1</v>
      </c>
      <c r="AR12" s="65">
        <v>1920</v>
      </c>
      <c r="AS12">
        <f t="shared" si="0"/>
        <v>450</v>
      </c>
      <c r="AT12" s="34">
        <f t="shared" si="1"/>
        <v>2370</v>
      </c>
      <c r="AU12" s="34" t="s">
        <v>131</v>
      </c>
      <c r="AV12" s="67">
        <v>4687802</v>
      </c>
      <c r="AW12" s="36" t="s">
        <v>132</v>
      </c>
      <c r="AX12">
        <f t="shared" si="2"/>
        <v>1.1736263736263737</v>
      </c>
      <c r="AY12" t="s">
        <v>70</v>
      </c>
      <c r="BB12" s="110">
        <v>3270621</v>
      </c>
      <c r="BC12" s="75" t="s">
        <v>139</v>
      </c>
      <c r="BD12" s="76">
        <v>1620</v>
      </c>
    </row>
    <row r="13" spans="1:56" x14ac:dyDescent="0.3">
      <c r="A13" s="54">
        <v>5048473</v>
      </c>
      <c r="B13" s="55"/>
      <c r="C13" s="56">
        <v>480</v>
      </c>
      <c r="D13" s="57">
        <v>480</v>
      </c>
      <c r="E13" s="57">
        <v>480</v>
      </c>
      <c r="F13" s="57">
        <v>480</v>
      </c>
      <c r="G13" s="57">
        <v>480</v>
      </c>
      <c r="H13" s="57">
        <v>480</v>
      </c>
      <c r="I13" s="57">
        <v>480</v>
      </c>
      <c r="J13" s="57">
        <v>480</v>
      </c>
      <c r="K13" s="57">
        <v>480</v>
      </c>
      <c r="L13" s="57">
        <v>480</v>
      </c>
      <c r="M13" s="57">
        <v>480</v>
      </c>
      <c r="N13" s="57">
        <v>480</v>
      </c>
      <c r="O13" s="57">
        <v>480</v>
      </c>
      <c r="P13" s="57">
        <v>480</v>
      </c>
      <c r="Q13" s="57">
        <v>480</v>
      </c>
      <c r="R13" s="57">
        <v>480</v>
      </c>
      <c r="S13" s="57">
        <v>480</v>
      </c>
      <c r="T13" s="57">
        <v>480</v>
      </c>
      <c r="U13" s="57">
        <v>480</v>
      </c>
      <c r="V13" s="57">
        <v>480</v>
      </c>
      <c r="W13" s="57">
        <v>480</v>
      </c>
      <c r="X13" s="57">
        <v>480</v>
      </c>
      <c r="Y13" s="57">
        <v>480</v>
      </c>
      <c r="Z13" s="57">
        <v>480</v>
      </c>
      <c r="AA13" s="57">
        <v>480</v>
      </c>
      <c r="AB13" s="57">
        <v>480</v>
      </c>
      <c r="AC13" s="57">
        <v>480</v>
      </c>
      <c r="AD13" s="57">
        <v>480</v>
      </c>
      <c r="AE13" s="57">
        <v>480</v>
      </c>
      <c r="AF13" s="57">
        <v>480</v>
      </c>
      <c r="AG13" s="59" t="s">
        <v>97</v>
      </c>
      <c r="AH13" s="57">
        <v>960</v>
      </c>
      <c r="AI13" s="57">
        <v>480</v>
      </c>
      <c r="AJ13" s="57">
        <v>480</v>
      </c>
      <c r="AK13" s="57">
        <v>480</v>
      </c>
      <c r="AL13" s="57">
        <v>480</v>
      </c>
      <c r="AM13" s="57">
        <v>480</v>
      </c>
      <c r="AN13" s="57">
        <v>480</v>
      </c>
      <c r="AO13" s="57">
        <v>480</v>
      </c>
      <c r="AP13" s="58">
        <v>18720</v>
      </c>
      <c r="AQ13" s="42">
        <v>1</v>
      </c>
      <c r="AR13" s="65">
        <v>3840</v>
      </c>
      <c r="AS13">
        <f t="shared" si="0"/>
        <v>450</v>
      </c>
      <c r="AT13" s="34">
        <f t="shared" si="1"/>
        <v>4290</v>
      </c>
      <c r="AU13" s="34" t="s">
        <v>131</v>
      </c>
      <c r="AV13" s="67">
        <v>5048473</v>
      </c>
      <c r="AW13" s="36" t="s">
        <v>132</v>
      </c>
      <c r="AX13">
        <f t="shared" si="2"/>
        <v>1.3142857142857143</v>
      </c>
      <c r="AY13" t="s">
        <v>70</v>
      </c>
      <c r="BB13" s="111"/>
      <c r="BC13" s="73" t="s">
        <v>2</v>
      </c>
      <c r="BD13" s="74">
        <v>1620</v>
      </c>
    </row>
    <row r="14" spans="1:56" x14ac:dyDescent="0.3">
      <c r="A14" s="54">
        <v>5667031</v>
      </c>
      <c r="B14" s="55"/>
      <c r="C14" s="56">
        <v>480</v>
      </c>
      <c r="D14" s="57">
        <v>480</v>
      </c>
      <c r="E14" s="57">
        <v>480</v>
      </c>
      <c r="F14" s="57">
        <v>480</v>
      </c>
      <c r="G14" s="57">
        <v>480</v>
      </c>
      <c r="H14" s="57">
        <v>480</v>
      </c>
      <c r="I14" s="57">
        <v>480</v>
      </c>
      <c r="J14" s="57">
        <v>480</v>
      </c>
      <c r="K14" s="57">
        <v>480</v>
      </c>
      <c r="L14" s="57">
        <v>480</v>
      </c>
      <c r="M14" s="57">
        <v>480</v>
      </c>
      <c r="N14" s="57">
        <v>480</v>
      </c>
      <c r="O14" s="57">
        <v>480</v>
      </c>
      <c r="P14" s="57">
        <v>480</v>
      </c>
      <c r="Q14" s="57">
        <v>480</v>
      </c>
      <c r="R14" s="57">
        <v>480</v>
      </c>
      <c r="S14" s="57">
        <v>480</v>
      </c>
      <c r="T14" s="57">
        <v>480</v>
      </c>
      <c r="U14" s="57">
        <v>480</v>
      </c>
      <c r="V14" s="57">
        <v>480</v>
      </c>
      <c r="W14" s="57">
        <v>480</v>
      </c>
      <c r="X14" s="57">
        <v>480</v>
      </c>
      <c r="Y14" s="57">
        <v>480</v>
      </c>
      <c r="Z14" s="57">
        <v>480</v>
      </c>
      <c r="AA14" s="57">
        <v>480</v>
      </c>
      <c r="AB14" s="57">
        <v>480</v>
      </c>
      <c r="AC14" s="57">
        <v>480</v>
      </c>
      <c r="AD14" s="57">
        <v>480</v>
      </c>
      <c r="AE14" s="57">
        <v>480</v>
      </c>
      <c r="AF14" s="57">
        <v>480</v>
      </c>
      <c r="AG14" s="57">
        <v>480</v>
      </c>
      <c r="AH14" s="57">
        <v>480</v>
      </c>
      <c r="AI14" s="57">
        <v>480</v>
      </c>
      <c r="AJ14" s="57">
        <v>480</v>
      </c>
      <c r="AK14" s="57">
        <v>480</v>
      </c>
      <c r="AL14" s="57">
        <v>480</v>
      </c>
      <c r="AM14" s="57">
        <v>480</v>
      </c>
      <c r="AN14" s="57">
        <v>480</v>
      </c>
      <c r="AO14" s="57">
        <v>480</v>
      </c>
      <c r="AP14" s="58">
        <v>18720</v>
      </c>
      <c r="AQ14" s="42">
        <v>0</v>
      </c>
      <c r="AR14" s="65">
        <v>500</v>
      </c>
      <c r="AS14">
        <f t="shared" si="0"/>
        <v>0</v>
      </c>
      <c r="AT14" s="34">
        <f t="shared" si="1"/>
        <v>500</v>
      </c>
      <c r="AU14" s="34" t="s">
        <v>131</v>
      </c>
      <c r="AV14" s="67">
        <v>5667031</v>
      </c>
      <c r="AW14" s="36" t="s">
        <v>132</v>
      </c>
      <c r="AX14">
        <f t="shared" si="2"/>
        <v>1.0366300366300367</v>
      </c>
      <c r="AY14" t="s">
        <v>70</v>
      </c>
      <c r="BB14" s="110">
        <v>3489760</v>
      </c>
      <c r="BC14" s="75" t="s">
        <v>139</v>
      </c>
      <c r="BD14" s="76">
        <v>5440</v>
      </c>
    </row>
    <row r="15" spans="1:56" x14ac:dyDescent="0.3">
      <c r="A15" s="54">
        <v>5871210</v>
      </c>
      <c r="B15" s="55"/>
      <c r="C15" s="56">
        <v>480</v>
      </c>
      <c r="D15" s="57">
        <v>480</v>
      </c>
      <c r="E15" s="57">
        <v>480</v>
      </c>
      <c r="F15" s="57">
        <v>480</v>
      </c>
      <c r="G15" s="57">
        <v>480</v>
      </c>
      <c r="H15" s="57">
        <v>480</v>
      </c>
      <c r="I15" s="57">
        <v>480</v>
      </c>
      <c r="J15" s="57">
        <v>480</v>
      </c>
      <c r="K15" s="57">
        <v>480</v>
      </c>
      <c r="L15" s="57">
        <v>480</v>
      </c>
      <c r="M15" s="57">
        <v>480</v>
      </c>
      <c r="N15" s="57">
        <v>480</v>
      </c>
      <c r="O15" s="57">
        <v>480</v>
      </c>
      <c r="P15" s="57">
        <v>480</v>
      </c>
      <c r="Q15" s="57">
        <v>480</v>
      </c>
      <c r="R15" s="57">
        <v>480</v>
      </c>
      <c r="S15" s="57">
        <v>480</v>
      </c>
      <c r="T15" s="57">
        <v>480</v>
      </c>
      <c r="U15" s="57">
        <v>480</v>
      </c>
      <c r="V15" s="57">
        <v>480</v>
      </c>
      <c r="W15" s="57">
        <v>480</v>
      </c>
      <c r="X15" s="57">
        <v>480</v>
      </c>
      <c r="Y15" s="57">
        <v>480</v>
      </c>
      <c r="Z15" s="57">
        <v>480</v>
      </c>
      <c r="AA15" s="57">
        <v>480</v>
      </c>
      <c r="AB15" s="57">
        <v>480</v>
      </c>
      <c r="AC15" s="57">
        <v>480</v>
      </c>
      <c r="AD15" s="57">
        <v>480</v>
      </c>
      <c r="AE15" s="57">
        <v>480</v>
      </c>
      <c r="AF15" s="57">
        <v>480</v>
      </c>
      <c r="AG15" s="57">
        <v>480</v>
      </c>
      <c r="AH15" s="57">
        <v>480</v>
      </c>
      <c r="AI15" s="57">
        <v>480</v>
      </c>
      <c r="AJ15" s="57">
        <v>480</v>
      </c>
      <c r="AK15" s="57">
        <v>480</v>
      </c>
      <c r="AL15" s="57">
        <v>480</v>
      </c>
      <c r="AM15" s="57">
        <v>480</v>
      </c>
      <c r="AN15" s="57">
        <v>480</v>
      </c>
      <c r="AO15" s="57">
        <v>480</v>
      </c>
      <c r="AP15" s="58">
        <v>18720</v>
      </c>
      <c r="AQ15" s="42">
        <v>0</v>
      </c>
      <c r="AR15" s="65">
        <v>4320</v>
      </c>
      <c r="AS15">
        <f t="shared" si="0"/>
        <v>0</v>
      </c>
      <c r="AT15" s="34">
        <f t="shared" si="1"/>
        <v>4320</v>
      </c>
      <c r="AU15" s="34" t="s">
        <v>131</v>
      </c>
      <c r="AV15" s="67">
        <v>5871210</v>
      </c>
      <c r="AW15" s="36" t="s">
        <v>132</v>
      </c>
      <c r="AX15">
        <f t="shared" si="2"/>
        <v>1.3164835164835165</v>
      </c>
      <c r="AY15" t="s">
        <v>70</v>
      </c>
      <c r="BB15" s="111"/>
      <c r="BC15" s="73" t="s">
        <v>2</v>
      </c>
      <c r="BD15" s="74">
        <v>5440</v>
      </c>
    </row>
    <row r="16" spans="1:56" x14ac:dyDescent="0.3">
      <c r="A16" s="54">
        <v>6849837</v>
      </c>
      <c r="B16" s="55"/>
      <c r="C16" s="56">
        <v>465</v>
      </c>
      <c r="D16" s="57">
        <v>465</v>
      </c>
      <c r="E16" s="57">
        <v>450</v>
      </c>
      <c r="F16" s="57">
        <v>450</v>
      </c>
      <c r="G16" s="57">
        <v>465</v>
      </c>
      <c r="H16" s="57">
        <v>465</v>
      </c>
      <c r="I16" s="57">
        <v>465</v>
      </c>
      <c r="J16" s="57">
        <v>460</v>
      </c>
      <c r="K16" s="57">
        <v>470</v>
      </c>
      <c r="L16" s="57">
        <v>470</v>
      </c>
      <c r="M16" s="57">
        <v>465</v>
      </c>
      <c r="N16" s="57">
        <v>465</v>
      </c>
      <c r="O16" s="57">
        <v>465</v>
      </c>
      <c r="P16" s="57">
        <v>460</v>
      </c>
      <c r="Q16" s="57">
        <v>465</v>
      </c>
      <c r="R16" s="57">
        <v>465</v>
      </c>
      <c r="S16" s="57">
        <v>470</v>
      </c>
      <c r="T16" s="57">
        <v>470</v>
      </c>
      <c r="U16" s="57">
        <v>470</v>
      </c>
      <c r="V16" s="57">
        <v>480</v>
      </c>
      <c r="W16" s="57">
        <v>465</v>
      </c>
      <c r="X16" s="57">
        <v>475</v>
      </c>
      <c r="Y16" s="57">
        <v>480</v>
      </c>
      <c r="Z16" s="57">
        <v>470</v>
      </c>
      <c r="AA16" s="57">
        <v>465</v>
      </c>
      <c r="AB16" s="57">
        <v>470</v>
      </c>
      <c r="AC16" s="57">
        <v>470</v>
      </c>
      <c r="AD16" s="57">
        <v>480</v>
      </c>
      <c r="AE16" s="57">
        <v>465</v>
      </c>
      <c r="AF16" s="57">
        <v>470</v>
      </c>
      <c r="AG16" s="57">
        <v>475</v>
      </c>
      <c r="AH16" s="57">
        <v>475</v>
      </c>
      <c r="AI16" s="57">
        <v>480</v>
      </c>
      <c r="AJ16" s="57">
        <v>480</v>
      </c>
      <c r="AK16" s="57">
        <v>475</v>
      </c>
      <c r="AL16" s="57">
        <v>555</v>
      </c>
      <c r="AM16" s="57">
        <v>600</v>
      </c>
      <c r="AN16" s="57">
        <v>480</v>
      </c>
      <c r="AO16" s="57">
        <v>470</v>
      </c>
      <c r="AP16" s="58">
        <v>18500</v>
      </c>
      <c r="AQ16" s="42">
        <v>0</v>
      </c>
      <c r="AR16" s="65">
        <v>2400</v>
      </c>
      <c r="AS16">
        <f t="shared" si="0"/>
        <v>0</v>
      </c>
      <c r="AT16" s="34">
        <f t="shared" si="1"/>
        <v>2400</v>
      </c>
      <c r="AU16" s="34" t="s">
        <v>131</v>
      </c>
      <c r="AV16" s="67">
        <v>6849837</v>
      </c>
      <c r="AW16" s="36" t="s">
        <v>132</v>
      </c>
      <c r="AX16">
        <f t="shared" si="2"/>
        <v>1.1758241758241759</v>
      </c>
      <c r="AY16" t="s">
        <v>70</v>
      </c>
      <c r="BB16" s="110">
        <v>3690662</v>
      </c>
      <c r="BC16" s="75" t="s">
        <v>139</v>
      </c>
      <c r="BD16" s="76">
        <v>120</v>
      </c>
    </row>
    <row r="17" spans="1:56" x14ac:dyDescent="0.3">
      <c r="A17" s="54">
        <v>6910642</v>
      </c>
      <c r="B17" s="55"/>
      <c r="C17" s="56">
        <v>480</v>
      </c>
      <c r="D17" s="57">
        <v>480</v>
      </c>
      <c r="E17" s="57">
        <v>480</v>
      </c>
      <c r="F17" s="57">
        <v>480</v>
      </c>
      <c r="G17" s="57">
        <v>480</v>
      </c>
      <c r="H17" s="57">
        <v>480</v>
      </c>
      <c r="I17" s="57">
        <v>480</v>
      </c>
      <c r="J17" s="57">
        <v>480</v>
      </c>
      <c r="K17" s="57">
        <v>480</v>
      </c>
      <c r="L17" s="57">
        <v>480</v>
      </c>
      <c r="M17" s="57">
        <v>480</v>
      </c>
      <c r="N17" s="57">
        <v>480</v>
      </c>
      <c r="O17" s="57">
        <v>480</v>
      </c>
      <c r="P17" s="57">
        <v>480</v>
      </c>
      <c r="Q17" s="57">
        <v>480</v>
      </c>
      <c r="R17" s="57">
        <v>480</v>
      </c>
      <c r="S17" s="57">
        <v>480</v>
      </c>
      <c r="T17" s="57">
        <v>480</v>
      </c>
      <c r="U17" s="57">
        <v>490</v>
      </c>
      <c r="V17" s="57">
        <v>480</v>
      </c>
      <c r="W17" s="57">
        <v>480</v>
      </c>
      <c r="X17" s="57">
        <v>480</v>
      </c>
      <c r="Y17" s="57">
        <v>480</v>
      </c>
      <c r="Z17" s="57">
        <v>480</v>
      </c>
      <c r="AA17" s="57">
        <v>480</v>
      </c>
      <c r="AB17" s="57">
        <v>480</v>
      </c>
      <c r="AC17" s="57">
        <v>480</v>
      </c>
      <c r="AD17" s="57">
        <v>480</v>
      </c>
      <c r="AE17" s="57">
        <v>480</v>
      </c>
      <c r="AF17" s="57">
        <v>480</v>
      </c>
      <c r="AG17" s="57">
        <v>480</v>
      </c>
      <c r="AH17" s="57">
        <v>480</v>
      </c>
      <c r="AI17" s="57">
        <v>480</v>
      </c>
      <c r="AJ17" s="57">
        <v>480</v>
      </c>
      <c r="AK17" s="57">
        <v>480</v>
      </c>
      <c r="AL17" s="57">
        <v>480</v>
      </c>
      <c r="AM17" s="57">
        <v>480</v>
      </c>
      <c r="AN17" s="57">
        <v>480</v>
      </c>
      <c r="AO17" s="57">
        <v>480</v>
      </c>
      <c r="AP17" s="58">
        <v>18730</v>
      </c>
      <c r="AQ17" s="42">
        <v>0</v>
      </c>
      <c r="AR17" s="65">
        <v>710</v>
      </c>
      <c r="AS17">
        <f t="shared" si="0"/>
        <v>0</v>
      </c>
      <c r="AT17" s="34">
        <f t="shared" si="1"/>
        <v>710</v>
      </c>
      <c r="AU17" s="34" t="s">
        <v>131</v>
      </c>
      <c r="AV17" s="67">
        <v>6910642</v>
      </c>
      <c r="AW17" s="36" t="s">
        <v>132</v>
      </c>
      <c r="AX17">
        <f t="shared" si="2"/>
        <v>1.0520146520146521</v>
      </c>
      <c r="AY17" t="s">
        <v>70</v>
      </c>
      <c r="BB17" s="111"/>
      <c r="BC17" s="73" t="s">
        <v>2</v>
      </c>
      <c r="BD17" s="74">
        <v>120</v>
      </c>
    </row>
    <row r="18" spans="1:56" x14ac:dyDescent="0.3">
      <c r="A18" s="54">
        <v>7667683</v>
      </c>
      <c r="B18" s="55"/>
      <c r="C18" s="56">
        <v>450</v>
      </c>
      <c r="D18" s="57">
        <v>450</v>
      </c>
      <c r="E18" s="57">
        <v>450</v>
      </c>
      <c r="F18" s="57">
        <v>450</v>
      </c>
      <c r="G18" s="57">
        <v>450</v>
      </c>
      <c r="H18" s="57">
        <v>450</v>
      </c>
      <c r="I18" s="57">
        <v>450</v>
      </c>
      <c r="J18" s="57">
        <v>450</v>
      </c>
      <c r="K18" s="57">
        <v>450</v>
      </c>
      <c r="L18" s="57">
        <v>480</v>
      </c>
      <c r="M18" s="57">
        <v>450</v>
      </c>
      <c r="N18" s="57">
        <v>450</v>
      </c>
      <c r="O18" s="57">
        <v>450</v>
      </c>
      <c r="P18" s="57">
        <v>450</v>
      </c>
      <c r="Q18" s="57">
        <v>450</v>
      </c>
      <c r="R18" s="57">
        <v>450</v>
      </c>
      <c r="S18" s="57">
        <v>450</v>
      </c>
      <c r="T18" s="57">
        <v>450</v>
      </c>
      <c r="U18" s="57">
        <v>450</v>
      </c>
      <c r="V18" s="57">
        <v>450</v>
      </c>
      <c r="W18" s="57">
        <v>450</v>
      </c>
      <c r="X18" s="57">
        <v>450</v>
      </c>
      <c r="Y18" s="57">
        <v>450</v>
      </c>
      <c r="Z18" s="57">
        <v>450</v>
      </c>
      <c r="AA18" s="57">
        <v>600</v>
      </c>
      <c r="AB18" s="57">
        <v>480</v>
      </c>
      <c r="AC18" s="57">
        <v>450</v>
      </c>
      <c r="AD18" s="57">
        <v>450</v>
      </c>
      <c r="AE18" s="57">
        <v>450</v>
      </c>
      <c r="AF18" s="57">
        <v>450</v>
      </c>
      <c r="AG18" s="57">
        <v>450</v>
      </c>
      <c r="AH18" s="57">
        <v>450</v>
      </c>
      <c r="AI18" s="57">
        <v>450</v>
      </c>
      <c r="AJ18" s="57">
        <v>450</v>
      </c>
      <c r="AK18" s="57">
        <v>450</v>
      </c>
      <c r="AL18" s="57">
        <v>900</v>
      </c>
      <c r="AM18" s="59" t="s">
        <v>97</v>
      </c>
      <c r="AN18" s="57">
        <v>450</v>
      </c>
      <c r="AO18" s="57">
        <v>450</v>
      </c>
      <c r="AP18" s="58">
        <v>17760</v>
      </c>
      <c r="AQ18" s="42">
        <v>1</v>
      </c>
      <c r="AR18" s="65">
        <v>1260</v>
      </c>
      <c r="AS18">
        <f t="shared" si="0"/>
        <v>450</v>
      </c>
      <c r="AT18" s="34">
        <f t="shared" si="1"/>
        <v>1710</v>
      </c>
      <c r="AU18" s="34" t="s">
        <v>131</v>
      </c>
      <c r="AV18" s="67">
        <v>7667683</v>
      </c>
      <c r="AW18" s="36" t="s">
        <v>132</v>
      </c>
      <c r="AX18">
        <f t="shared" si="2"/>
        <v>1.1252747252747253</v>
      </c>
      <c r="AY18" t="s">
        <v>70</v>
      </c>
      <c r="BB18" s="110">
        <v>3754978</v>
      </c>
      <c r="BC18" s="75" t="s">
        <v>139</v>
      </c>
      <c r="BD18" s="76">
        <v>3120</v>
      </c>
    </row>
    <row r="19" spans="1:56" x14ac:dyDescent="0.3">
      <c r="A19" s="54">
        <v>8451323</v>
      </c>
      <c r="B19" s="55"/>
      <c r="C19" s="56">
        <v>450</v>
      </c>
      <c r="D19" s="57">
        <v>450</v>
      </c>
      <c r="E19" s="57">
        <v>450</v>
      </c>
      <c r="F19" s="57">
        <v>450</v>
      </c>
      <c r="G19" s="57">
        <v>450</v>
      </c>
      <c r="H19" s="57">
        <v>450</v>
      </c>
      <c r="I19" s="57">
        <v>450</v>
      </c>
      <c r="J19" s="57">
        <v>450</v>
      </c>
      <c r="K19" s="57">
        <v>450</v>
      </c>
      <c r="L19" s="57">
        <v>450</v>
      </c>
      <c r="M19" s="57">
        <v>450</v>
      </c>
      <c r="N19" s="57">
        <v>450</v>
      </c>
      <c r="O19" s="57">
        <v>450</v>
      </c>
      <c r="P19" s="57">
        <v>450</v>
      </c>
      <c r="Q19" s="57">
        <v>450</v>
      </c>
      <c r="R19" s="57">
        <v>450</v>
      </c>
      <c r="S19" s="57">
        <v>450</v>
      </c>
      <c r="T19" s="57">
        <v>450</v>
      </c>
      <c r="U19" s="57">
        <v>450</v>
      </c>
      <c r="V19" s="57">
        <v>450</v>
      </c>
      <c r="W19" s="57">
        <v>450</v>
      </c>
      <c r="X19" s="57">
        <v>450</v>
      </c>
      <c r="Y19" s="57">
        <v>450</v>
      </c>
      <c r="Z19" s="57">
        <v>450</v>
      </c>
      <c r="AA19" s="57">
        <v>450</v>
      </c>
      <c r="AB19" s="57">
        <v>450</v>
      </c>
      <c r="AC19" s="57">
        <v>390</v>
      </c>
      <c r="AD19" s="57">
        <v>450</v>
      </c>
      <c r="AE19" s="57">
        <v>450</v>
      </c>
      <c r="AF19" s="57">
        <v>450</v>
      </c>
      <c r="AG19" s="57">
        <v>450</v>
      </c>
      <c r="AH19" s="57">
        <v>450</v>
      </c>
      <c r="AI19" s="57">
        <v>450</v>
      </c>
      <c r="AJ19" s="57">
        <v>450</v>
      </c>
      <c r="AK19" s="57">
        <v>450</v>
      </c>
      <c r="AL19" s="57">
        <v>450</v>
      </c>
      <c r="AM19" s="57">
        <v>450</v>
      </c>
      <c r="AN19" s="57">
        <v>450</v>
      </c>
      <c r="AO19" s="57">
        <v>450</v>
      </c>
      <c r="AP19" s="58">
        <v>17490</v>
      </c>
      <c r="AQ19" s="42">
        <v>0</v>
      </c>
      <c r="AR19" s="65">
        <v>3240</v>
      </c>
      <c r="AS19">
        <f t="shared" si="0"/>
        <v>0</v>
      </c>
      <c r="AT19" s="34">
        <f t="shared" si="1"/>
        <v>3240</v>
      </c>
      <c r="AU19" s="34" t="s">
        <v>131</v>
      </c>
      <c r="AV19" s="67">
        <v>8451323</v>
      </c>
      <c r="AW19" s="36" t="s">
        <v>132</v>
      </c>
      <c r="AX19">
        <f t="shared" si="2"/>
        <v>1.2373626373626374</v>
      </c>
      <c r="AY19" t="s">
        <v>70</v>
      </c>
      <c r="BB19" s="111"/>
      <c r="BC19" s="73" t="s">
        <v>2</v>
      </c>
      <c r="BD19" s="74">
        <v>3120</v>
      </c>
    </row>
    <row r="20" spans="1:56" ht="23.4" thickBot="1" x14ac:dyDescent="0.35">
      <c r="A20" s="60" t="s">
        <v>98</v>
      </c>
      <c r="B20" s="61" t="s">
        <v>95</v>
      </c>
      <c r="C20" s="62">
        <v>7450</v>
      </c>
      <c r="D20" s="63">
        <v>7485</v>
      </c>
      <c r="E20" s="63">
        <v>7385</v>
      </c>
      <c r="F20" s="63">
        <v>7445</v>
      </c>
      <c r="G20" s="63">
        <v>7020</v>
      </c>
      <c r="H20" s="63">
        <v>7490</v>
      </c>
      <c r="I20" s="63">
        <v>7350</v>
      </c>
      <c r="J20" s="63">
        <v>7465</v>
      </c>
      <c r="K20" s="63">
        <v>8010</v>
      </c>
      <c r="L20" s="63">
        <v>7550</v>
      </c>
      <c r="M20" s="63">
        <v>7000</v>
      </c>
      <c r="N20" s="63">
        <v>7570</v>
      </c>
      <c r="O20" s="63">
        <v>7390</v>
      </c>
      <c r="P20" s="63">
        <v>6870</v>
      </c>
      <c r="Q20" s="63">
        <v>7385</v>
      </c>
      <c r="R20" s="63">
        <v>7355</v>
      </c>
      <c r="S20" s="63">
        <v>6935</v>
      </c>
      <c r="T20" s="63">
        <v>7290</v>
      </c>
      <c r="U20" s="63">
        <v>7200</v>
      </c>
      <c r="V20" s="63">
        <v>7675</v>
      </c>
      <c r="W20" s="63">
        <v>7795</v>
      </c>
      <c r="X20" s="63">
        <v>7535</v>
      </c>
      <c r="Y20" s="63">
        <v>7495</v>
      </c>
      <c r="Z20" s="63">
        <v>7450</v>
      </c>
      <c r="AA20" s="63">
        <v>7545</v>
      </c>
      <c r="AB20" s="63">
        <v>7460</v>
      </c>
      <c r="AC20" s="63">
        <v>7325</v>
      </c>
      <c r="AD20" s="63">
        <v>7330</v>
      </c>
      <c r="AE20" s="63">
        <v>7470</v>
      </c>
      <c r="AF20" s="63">
        <v>7540</v>
      </c>
      <c r="AG20" s="63">
        <v>6925</v>
      </c>
      <c r="AH20" s="63">
        <v>7945</v>
      </c>
      <c r="AI20" s="63">
        <v>6910</v>
      </c>
      <c r="AJ20" s="63">
        <v>7375</v>
      </c>
      <c r="AK20" s="63">
        <v>7505</v>
      </c>
      <c r="AL20" s="63">
        <v>8130</v>
      </c>
      <c r="AM20" s="63">
        <v>6660</v>
      </c>
      <c r="AN20" s="63">
        <v>7885</v>
      </c>
      <c r="AO20" s="63">
        <v>7395</v>
      </c>
      <c r="AP20" s="64">
        <v>288995</v>
      </c>
      <c r="AQ20" s="42"/>
      <c r="BB20" s="110">
        <v>4298232</v>
      </c>
      <c r="BC20" s="75" t="s">
        <v>139</v>
      </c>
      <c r="BD20" s="76">
        <v>630</v>
      </c>
    </row>
    <row r="21" spans="1:56" x14ac:dyDescent="0.3">
      <c r="BB21" s="111"/>
      <c r="BC21" s="73" t="s">
        <v>2</v>
      </c>
      <c r="BD21" s="74">
        <v>630</v>
      </c>
    </row>
    <row r="22" spans="1:56" x14ac:dyDescent="0.3">
      <c r="A22" t="s">
        <v>99</v>
      </c>
      <c r="BB22" s="110">
        <v>4687802</v>
      </c>
      <c r="BC22" s="75" t="s">
        <v>139</v>
      </c>
      <c r="BD22" s="76">
        <v>1920</v>
      </c>
    </row>
    <row r="23" spans="1:56" x14ac:dyDescent="0.3">
      <c r="A23" t="s">
        <v>135</v>
      </c>
      <c r="C23" t="s">
        <v>136</v>
      </c>
      <c r="G23" t="s">
        <v>137</v>
      </c>
      <c r="BB23" s="111"/>
      <c r="BC23" s="73" t="s">
        <v>2</v>
      </c>
      <c r="BD23" s="74">
        <v>1920</v>
      </c>
    </row>
    <row r="24" spans="1:56" x14ac:dyDescent="0.3">
      <c r="BB24" s="110">
        <v>5048473</v>
      </c>
      <c r="BC24" s="75" t="s">
        <v>139</v>
      </c>
      <c r="BD24" s="76">
        <v>3840</v>
      </c>
    </row>
    <row r="25" spans="1:56" ht="15" thickBot="1" x14ac:dyDescent="0.35">
      <c r="A25" t="s">
        <v>127</v>
      </c>
      <c r="BB25" s="111"/>
      <c r="BC25" s="73" t="s">
        <v>2</v>
      </c>
      <c r="BD25" s="74">
        <v>3840</v>
      </c>
    </row>
    <row r="26" spans="1:56" ht="24" x14ac:dyDescent="0.3">
      <c r="A26" s="37"/>
      <c r="B26" s="38"/>
      <c r="C26" s="39" t="s">
        <v>111</v>
      </c>
      <c r="D26" s="40" t="s">
        <v>126</v>
      </c>
      <c r="E26" s="40" t="s">
        <v>116</v>
      </c>
      <c r="F26" s="40" t="s">
        <v>117</v>
      </c>
      <c r="G26" s="40" t="s">
        <v>122</v>
      </c>
      <c r="H26" s="41" t="s">
        <v>95</v>
      </c>
      <c r="I26" s="42"/>
      <c r="BB26" s="110">
        <v>5871210</v>
      </c>
      <c r="BC26" s="75" t="s">
        <v>139</v>
      </c>
      <c r="BD26" s="76">
        <v>4320</v>
      </c>
    </row>
    <row r="27" spans="1:56" ht="15" thickBot="1" x14ac:dyDescent="0.35">
      <c r="A27" s="43"/>
      <c r="B27" s="44"/>
      <c r="C27" s="45" t="s">
        <v>96</v>
      </c>
      <c r="D27" s="46" t="s">
        <v>96</v>
      </c>
      <c r="E27" s="46" t="s">
        <v>96</v>
      </c>
      <c r="F27" s="46" t="s">
        <v>96</v>
      </c>
      <c r="G27" s="46" t="s">
        <v>96</v>
      </c>
      <c r="H27" s="47" t="s">
        <v>96</v>
      </c>
      <c r="I27" s="42"/>
      <c r="BB27" s="111"/>
      <c r="BC27" s="73" t="s">
        <v>2</v>
      </c>
      <c r="BD27" s="74">
        <v>4320</v>
      </c>
    </row>
    <row r="28" spans="1:56" x14ac:dyDescent="0.3">
      <c r="A28" s="48">
        <v>5667031</v>
      </c>
      <c r="B28" s="49"/>
      <c r="C28" s="50">
        <v>30</v>
      </c>
      <c r="D28" s="51">
        <v>240</v>
      </c>
      <c r="E28" s="51">
        <v>80</v>
      </c>
      <c r="F28" s="51">
        <v>30</v>
      </c>
      <c r="G28" s="51">
        <v>120</v>
      </c>
      <c r="H28" s="53">
        <v>500</v>
      </c>
      <c r="I28" s="42"/>
      <c r="BB28" s="110">
        <v>6849837</v>
      </c>
      <c r="BC28" s="75" t="s">
        <v>139</v>
      </c>
      <c r="BD28" s="76">
        <v>2400</v>
      </c>
    </row>
    <row r="29" spans="1:56" ht="23.4" thickBot="1" x14ac:dyDescent="0.35">
      <c r="A29" s="60" t="s">
        <v>98</v>
      </c>
      <c r="B29" s="61" t="s">
        <v>95</v>
      </c>
      <c r="C29" s="62">
        <v>30</v>
      </c>
      <c r="D29" s="63">
        <v>240</v>
      </c>
      <c r="E29" s="63">
        <v>80</v>
      </c>
      <c r="F29" s="63">
        <v>30</v>
      </c>
      <c r="G29" s="63">
        <v>120</v>
      </c>
      <c r="H29" s="64">
        <v>500</v>
      </c>
      <c r="I29" s="42"/>
      <c r="BB29" s="111"/>
      <c r="BC29" s="73" t="s">
        <v>2</v>
      </c>
      <c r="BD29" s="74">
        <v>2400</v>
      </c>
    </row>
    <row r="30" spans="1:56" x14ac:dyDescent="0.3">
      <c r="BB30" s="110">
        <v>6910642</v>
      </c>
      <c r="BC30" s="75" t="s">
        <v>139</v>
      </c>
      <c r="BD30" s="76">
        <v>710</v>
      </c>
    </row>
    <row r="31" spans="1:56" x14ac:dyDescent="0.3">
      <c r="BB31" s="111"/>
      <c r="BC31" s="73" t="s">
        <v>2</v>
      </c>
      <c r="BD31" s="74">
        <v>710</v>
      </c>
    </row>
    <row r="32" spans="1:56" x14ac:dyDescent="0.3">
      <c r="BB32" s="110">
        <v>7667683</v>
      </c>
      <c r="BC32" s="75" t="s">
        <v>139</v>
      </c>
      <c r="BD32" s="76">
        <v>1260</v>
      </c>
    </row>
    <row r="33" spans="54:56" x14ac:dyDescent="0.3">
      <c r="BB33" s="111"/>
      <c r="BC33" s="73" t="s">
        <v>2</v>
      </c>
      <c r="BD33" s="74">
        <v>1260</v>
      </c>
    </row>
    <row r="34" spans="54:56" x14ac:dyDescent="0.3">
      <c r="BB34" s="110">
        <v>8451323</v>
      </c>
      <c r="BC34" s="75" t="s">
        <v>139</v>
      </c>
      <c r="BD34" s="76">
        <v>3240</v>
      </c>
    </row>
    <row r="35" spans="54:56" x14ac:dyDescent="0.3">
      <c r="BB35" s="111"/>
      <c r="BC35" s="73" t="s">
        <v>2</v>
      </c>
      <c r="BD35" s="74">
        <v>3240</v>
      </c>
    </row>
    <row r="36" spans="54:56" ht="15" thickBot="1" x14ac:dyDescent="0.35">
      <c r="BB36" s="116" t="s">
        <v>2</v>
      </c>
      <c r="BC36" s="75" t="s">
        <v>139</v>
      </c>
      <c r="BD36" s="76">
        <v>37319.999999999993</v>
      </c>
    </row>
    <row r="37" spans="54:56" ht="15" thickBot="1" x14ac:dyDescent="0.35">
      <c r="BB37" s="117"/>
      <c r="BC37" s="61" t="s">
        <v>2</v>
      </c>
      <c r="BD37" s="77">
        <v>37319.999999999993</v>
      </c>
    </row>
  </sheetData>
  <mergeCells count="18">
    <mergeCell ref="BB36:BB37"/>
    <mergeCell ref="BB14:BB15"/>
    <mergeCell ref="BB16:BB17"/>
    <mergeCell ref="BB18:BB19"/>
    <mergeCell ref="BB20:BB21"/>
    <mergeCell ref="BB22:BB23"/>
    <mergeCell ref="BB24:BB25"/>
    <mergeCell ref="BB26:BB27"/>
    <mergeCell ref="BB28:BB29"/>
    <mergeCell ref="BB30:BB31"/>
    <mergeCell ref="BB32:BB33"/>
    <mergeCell ref="BB34:BB35"/>
    <mergeCell ref="BB12:BB13"/>
    <mergeCell ref="BB3:BD3"/>
    <mergeCell ref="BB4:BD4"/>
    <mergeCell ref="BB6:BB7"/>
    <mergeCell ref="BB8:BB9"/>
    <mergeCell ref="BB10:BB11"/>
  </mergeCells>
  <conditionalFormatting sqref="C4:AO19 AR4:AR19">
    <cfRule type="cellIs" dxfId="0" priority="1" operator="equal">
      <formula>"."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P40"/>
  <sheetViews>
    <sheetView tabSelected="1" zoomScale="80" zoomScaleNormal="80" workbookViewId="0">
      <selection activeCell="S18" sqref="S18"/>
    </sheetView>
  </sheetViews>
  <sheetFormatPr defaultRowHeight="14.4" x14ac:dyDescent="0.3"/>
  <cols>
    <col min="1" max="1" width="23.6640625" customWidth="1"/>
    <col min="2" max="2" width="36.6640625" customWidth="1"/>
    <col min="3" max="3" width="12.109375" customWidth="1"/>
    <col min="4" max="4" width="28.109375" customWidth="1"/>
    <col min="5" max="5" width="13" hidden="1" customWidth="1"/>
    <col min="6" max="6" width="19.33203125" hidden="1" customWidth="1"/>
    <col min="7" max="7" width="2" customWidth="1"/>
    <col min="8" max="8" width="0" hidden="1" customWidth="1"/>
    <col min="9" max="9" width="37.44140625" customWidth="1"/>
    <col min="10" max="10" width="12.6640625" hidden="1" customWidth="1"/>
    <col min="11" max="11" width="13.44140625" customWidth="1"/>
    <col min="13" max="13" width="11.109375" customWidth="1"/>
    <col min="16" max="16" width="10.44140625" customWidth="1"/>
  </cols>
  <sheetData>
    <row r="1" spans="2:16" ht="41.25" customHeight="1" thickBot="1" x14ac:dyDescent="0.3">
      <c r="B1" s="118" t="s">
        <v>205</v>
      </c>
      <c r="C1" s="119"/>
      <c r="D1" s="119"/>
      <c r="E1" s="119"/>
      <c r="F1" s="120"/>
      <c r="I1" s="101" t="s">
        <v>212</v>
      </c>
      <c r="L1" t="s">
        <v>206</v>
      </c>
      <c r="M1" t="s">
        <v>176</v>
      </c>
      <c r="N1" t="s">
        <v>207</v>
      </c>
      <c r="O1" t="s">
        <v>179</v>
      </c>
    </row>
    <row r="2" spans="2:16" ht="62.25" customHeight="1" x14ac:dyDescent="0.25">
      <c r="B2" s="8" t="s">
        <v>3</v>
      </c>
      <c r="C2" s="9" t="s">
        <v>157</v>
      </c>
      <c r="D2" s="9" t="s">
        <v>204</v>
      </c>
      <c r="E2" s="9" t="s">
        <v>8</v>
      </c>
      <c r="F2" s="10" t="s">
        <v>7</v>
      </c>
      <c r="I2" s="8" t="s">
        <v>3</v>
      </c>
      <c r="J2" s="9" t="s">
        <v>195</v>
      </c>
      <c r="K2" s="9" t="s">
        <v>158</v>
      </c>
      <c r="L2" s="89" t="s">
        <v>196</v>
      </c>
      <c r="M2" s="89" t="s">
        <v>197</v>
      </c>
      <c r="N2" s="89" t="s">
        <v>198</v>
      </c>
      <c r="O2" s="89" t="s">
        <v>199</v>
      </c>
      <c r="P2" s="90" t="s">
        <v>201</v>
      </c>
    </row>
    <row r="3" spans="2:16" ht="15" x14ac:dyDescent="0.25">
      <c r="B3" s="14" t="s">
        <v>100</v>
      </c>
      <c r="C3" s="4">
        <v>820.33333333333337</v>
      </c>
      <c r="D3" s="4">
        <v>259.85284280936452</v>
      </c>
      <c r="E3" s="4"/>
      <c r="F3" s="12"/>
      <c r="I3" s="14" t="s">
        <v>100</v>
      </c>
      <c r="J3" s="4">
        <f>C3</f>
        <v>820.33333333333337</v>
      </c>
      <c r="K3" s="4">
        <f>D3</f>
        <v>259.85284280936452</v>
      </c>
      <c r="L3" s="87">
        <f>'Unit 1 Data'!C74</f>
        <v>135.75</v>
      </c>
      <c r="M3" s="87">
        <f>'Unit 2 Data'!C74</f>
        <v>210.91666666666666</v>
      </c>
      <c r="N3" s="87">
        <f>'Unit 3 Data'!C46</f>
        <v>193.08333333333334</v>
      </c>
      <c r="O3" s="87">
        <f>'Unit 4 Data'!C46</f>
        <v>118.75</v>
      </c>
      <c r="P3" s="91">
        <f>SUM(L3:O3)</f>
        <v>658.5</v>
      </c>
    </row>
    <row r="4" spans="2:16" ht="15" x14ac:dyDescent="0.25">
      <c r="B4" s="15" t="s">
        <v>102</v>
      </c>
      <c r="C4" s="4">
        <v>127.33333333333333</v>
      </c>
      <c r="D4" s="4">
        <v>755.67942005638338</v>
      </c>
      <c r="E4" s="4"/>
      <c r="F4" s="12"/>
      <c r="I4" s="15" t="s">
        <v>102</v>
      </c>
      <c r="J4" s="4">
        <f t="shared" ref="J4:J16" si="0">C4</f>
        <v>127.33333333333333</v>
      </c>
      <c r="K4" s="4">
        <f t="shared" ref="K4:K16" si="1">D4</f>
        <v>755.67942005638338</v>
      </c>
      <c r="L4" s="87">
        <f>'Unit 1 Data'!D74</f>
        <v>23.25</v>
      </c>
      <c r="M4" s="87">
        <f>'Unit 2 Data'!D74</f>
        <v>35.5</v>
      </c>
      <c r="N4" s="87">
        <f>'Unit 3 Data'!D46</f>
        <v>21.25</v>
      </c>
      <c r="O4" s="87">
        <f>'Unit 4 Data'!D46</f>
        <v>14.916666666666666</v>
      </c>
      <c r="P4" s="91">
        <f t="shared" ref="P4:P16" si="2">SUM(L4:O4)</f>
        <v>94.916666666666671</v>
      </c>
    </row>
    <row r="5" spans="2:16" ht="15" x14ac:dyDescent="0.25">
      <c r="B5" s="14" t="s">
        <v>103</v>
      </c>
      <c r="C5" s="4">
        <v>264</v>
      </c>
      <c r="D5" s="4">
        <v>146.82362082362081</v>
      </c>
      <c r="E5" s="4"/>
      <c r="F5" s="12"/>
      <c r="I5" s="14" t="s">
        <v>103</v>
      </c>
      <c r="J5" s="4">
        <f t="shared" si="0"/>
        <v>264</v>
      </c>
      <c r="K5" s="4">
        <f t="shared" si="1"/>
        <v>146.82362082362081</v>
      </c>
      <c r="L5" s="87">
        <f>'Unit 1 Data'!E74</f>
        <v>18.083333333333332</v>
      </c>
      <c r="M5" s="87">
        <f>'Unit 2 Data'!E74</f>
        <v>64</v>
      </c>
      <c r="N5" s="87">
        <f>'Unit 3 Data'!E46</f>
        <v>58.833333333333336</v>
      </c>
      <c r="O5" s="87">
        <f>'Unit 4 Data'!E46</f>
        <v>24.833333333333332</v>
      </c>
      <c r="P5" s="91">
        <f t="shared" si="2"/>
        <v>165.75</v>
      </c>
    </row>
    <row r="6" spans="2:16" ht="15" x14ac:dyDescent="0.25">
      <c r="B6" s="14" t="s">
        <v>142</v>
      </c>
      <c r="C6" s="4">
        <v>200.75</v>
      </c>
      <c r="D6" s="4">
        <v>1952.0145607816839</v>
      </c>
      <c r="E6" s="4"/>
      <c r="F6" s="12"/>
      <c r="I6" s="14" t="s">
        <v>142</v>
      </c>
      <c r="J6" s="4">
        <f t="shared" si="0"/>
        <v>200.75</v>
      </c>
      <c r="K6" s="4">
        <f t="shared" si="1"/>
        <v>1952.0145607816839</v>
      </c>
      <c r="L6" s="87">
        <f>'Unit 1 Data'!F74</f>
        <v>43.25</v>
      </c>
      <c r="M6" s="87">
        <f>'Unit 2 Data'!F74</f>
        <v>62.166666666666664</v>
      </c>
      <c r="N6" s="87">
        <f>'Unit 3 Data'!F46</f>
        <v>38.416666666666664</v>
      </c>
      <c r="O6" s="87">
        <f>'Unit 4 Data'!F46</f>
        <v>23.666666666666668</v>
      </c>
      <c r="P6" s="91">
        <f t="shared" si="2"/>
        <v>167.49999999999997</v>
      </c>
    </row>
    <row r="7" spans="2:16" ht="15" x14ac:dyDescent="0.25">
      <c r="B7" s="14" t="s">
        <v>104</v>
      </c>
      <c r="C7" s="4">
        <v>312.58333333333331</v>
      </c>
      <c r="D7" s="4">
        <v>875.88901421159494</v>
      </c>
      <c r="E7" s="4"/>
      <c r="F7" s="12"/>
      <c r="I7" s="14" t="s">
        <v>104</v>
      </c>
      <c r="J7" s="4">
        <f t="shared" si="0"/>
        <v>312.58333333333331</v>
      </c>
      <c r="K7" s="4">
        <f t="shared" si="1"/>
        <v>875.88901421159494</v>
      </c>
      <c r="L7" s="87">
        <f>'Unit 1 Data'!G74</f>
        <v>41.416666666666664</v>
      </c>
      <c r="M7" s="87">
        <f>'Unit 2 Data'!G74</f>
        <v>37.583333333333336</v>
      </c>
      <c r="N7" s="87">
        <f>'Unit 3 Data'!G46</f>
        <v>24</v>
      </c>
      <c r="O7" s="87">
        <f>'Unit 4 Data'!G46</f>
        <v>13.583333333333334</v>
      </c>
      <c r="P7" s="91">
        <f t="shared" si="2"/>
        <v>116.58333333333333</v>
      </c>
    </row>
    <row r="8" spans="2:16" ht="15" x14ac:dyDescent="0.25">
      <c r="B8" s="14" t="s">
        <v>105</v>
      </c>
      <c r="C8" s="4">
        <v>505.58333333333331</v>
      </c>
      <c r="D8" s="4">
        <v>196.59423615777663</v>
      </c>
      <c r="E8" s="4"/>
      <c r="F8" s="12"/>
      <c r="I8" s="14" t="s">
        <v>105</v>
      </c>
      <c r="J8" s="4">
        <f t="shared" si="0"/>
        <v>505.58333333333331</v>
      </c>
      <c r="K8" s="4">
        <f t="shared" si="1"/>
        <v>196.59423615777663</v>
      </c>
      <c r="L8" s="87">
        <f>'Unit 1 Data'!H74</f>
        <v>33.583333333333336</v>
      </c>
      <c r="M8" s="87">
        <f>'Unit 2 Data'!H74</f>
        <v>31.916666666666668</v>
      </c>
      <c r="N8" s="87">
        <f>'Unit 3 Data'!H46</f>
        <v>21.75</v>
      </c>
      <c r="O8" s="87">
        <f>'Unit 4 Data'!H46</f>
        <v>11.416666666666666</v>
      </c>
      <c r="P8" s="91">
        <f t="shared" si="2"/>
        <v>98.666666666666671</v>
      </c>
    </row>
    <row r="9" spans="2:16" ht="15" x14ac:dyDescent="0.25">
      <c r="B9" s="14" t="s">
        <v>141</v>
      </c>
      <c r="C9" s="4">
        <v>114.83333333333333</v>
      </c>
      <c r="D9" s="4">
        <v>959.16534553980136</v>
      </c>
      <c r="E9" s="4"/>
      <c r="F9" s="12"/>
      <c r="I9" s="14" t="s">
        <v>141</v>
      </c>
      <c r="J9" s="4">
        <f t="shared" si="0"/>
        <v>114.83333333333333</v>
      </c>
      <c r="K9" s="4">
        <f t="shared" si="1"/>
        <v>959.16534553980136</v>
      </c>
      <c r="L9" s="87">
        <f>'Unit 1 Data'!I74</f>
        <v>38.333333333333336</v>
      </c>
      <c r="M9" s="87">
        <f>'Unit 2 Data'!I74</f>
        <v>56</v>
      </c>
      <c r="N9" s="87">
        <f>'Unit 3 Data'!I46</f>
        <v>40.083333333333336</v>
      </c>
      <c r="O9" s="87">
        <f>'Unit 4 Data'!I46</f>
        <v>34.083333333333336</v>
      </c>
      <c r="P9" s="91">
        <f t="shared" si="2"/>
        <v>168.50000000000003</v>
      </c>
    </row>
    <row r="10" spans="2:16" ht="15" x14ac:dyDescent="0.25">
      <c r="B10" s="14" t="s">
        <v>101</v>
      </c>
      <c r="C10" s="4">
        <v>91.833333333333329</v>
      </c>
      <c r="D10" s="4">
        <v>1910.6737400530506</v>
      </c>
      <c r="E10" s="4"/>
      <c r="F10" s="12"/>
      <c r="I10" s="14" t="s">
        <v>101</v>
      </c>
      <c r="J10" s="4">
        <f t="shared" si="0"/>
        <v>91.833333333333329</v>
      </c>
      <c r="K10" s="4">
        <f t="shared" si="1"/>
        <v>1910.6737400530506</v>
      </c>
      <c r="L10" s="87">
        <f>'Unit 1 Data'!N74</f>
        <v>20.25</v>
      </c>
      <c r="M10" s="87">
        <f>'Unit 2 Data'!N74</f>
        <v>42.499999999999993</v>
      </c>
      <c r="N10" s="87">
        <f>'Unit 3 Data'!N46</f>
        <v>48</v>
      </c>
      <c r="O10" s="87">
        <f>'Unit 4 Data'!N46</f>
        <v>16.583333333333332</v>
      </c>
      <c r="P10" s="91">
        <f t="shared" si="2"/>
        <v>127.33333333333333</v>
      </c>
    </row>
    <row r="11" spans="2:16" ht="15" x14ac:dyDescent="0.25">
      <c r="B11" s="14" t="s">
        <v>143</v>
      </c>
      <c r="C11" s="4">
        <v>168</v>
      </c>
      <c r="D11" s="4">
        <v>1712.751221001221</v>
      </c>
      <c r="E11" s="4"/>
      <c r="F11" s="12"/>
      <c r="I11" s="14" t="s">
        <v>143</v>
      </c>
      <c r="J11" s="4">
        <f t="shared" si="0"/>
        <v>168</v>
      </c>
      <c r="K11" s="4">
        <f t="shared" si="1"/>
        <v>1712.751221001221</v>
      </c>
      <c r="L11" s="87">
        <f>'Unit 1 Data'!J74</f>
        <v>8.5833333333333339</v>
      </c>
      <c r="M11" s="87">
        <f>'Unit 2 Data'!J74</f>
        <v>14</v>
      </c>
      <c r="N11" s="87">
        <f>'Unit 3 Data'!J46</f>
        <v>3.9166666666666665</v>
      </c>
      <c r="O11" s="87">
        <f>'Unit 4 Data'!J46</f>
        <v>8.8333333333333339</v>
      </c>
      <c r="P11" s="91">
        <f t="shared" si="2"/>
        <v>35.333333333333336</v>
      </c>
    </row>
    <row r="12" spans="2:16" ht="15" x14ac:dyDescent="0.25">
      <c r="B12" s="14" t="s">
        <v>144</v>
      </c>
      <c r="C12" s="4">
        <v>282.83333333333331</v>
      </c>
      <c r="D12" s="4">
        <v>3065.2606862789544</v>
      </c>
      <c r="E12" s="4"/>
      <c r="F12" s="12"/>
      <c r="I12" s="14" t="s">
        <v>144</v>
      </c>
      <c r="J12" s="4">
        <f t="shared" si="0"/>
        <v>282.83333333333331</v>
      </c>
      <c r="K12" s="4">
        <f t="shared" si="1"/>
        <v>3065.2606862789544</v>
      </c>
      <c r="L12" s="87">
        <f>'Unit 1 Data'!K74</f>
        <v>52.833333333333336</v>
      </c>
      <c r="M12" s="87">
        <f>'Unit 2 Data'!K74</f>
        <v>94.833333333333329</v>
      </c>
      <c r="N12" s="87">
        <f>'Unit 3 Data'!K46</f>
        <v>80.083333333333329</v>
      </c>
      <c r="O12" s="87">
        <f>'Unit 4 Data'!K46</f>
        <v>23</v>
      </c>
      <c r="P12" s="91">
        <f t="shared" si="2"/>
        <v>250.75</v>
      </c>
    </row>
    <row r="13" spans="2:16" ht="15" x14ac:dyDescent="0.25">
      <c r="B13" s="14" t="s">
        <v>145</v>
      </c>
      <c r="C13" s="4">
        <v>297.91666666666669</v>
      </c>
      <c r="D13" s="4">
        <v>1132.0749650349649</v>
      </c>
      <c r="E13" s="4"/>
      <c r="F13" s="12"/>
      <c r="I13" s="14" t="s">
        <v>145</v>
      </c>
      <c r="J13" s="4">
        <f t="shared" si="0"/>
        <v>297.91666666666669</v>
      </c>
      <c r="K13" s="4">
        <f t="shared" si="1"/>
        <v>1132.0749650349649</v>
      </c>
      <c r="L13" s="87">
        <f>'Unit 1 Data'!L74</f>
        <v>35.083333333333336</v>
      </c>
      <c r="M13" s="87">
        <f>'Unit 2 Data'!L74</f>
        <v>68.166666666666671</v>
      </c>
      <c r="N13" s="87">
        <f>'Unit 3 Data'!L46</f>
        <v>77.333333333333329</v>
      </c>
      <c r="O13" s="87">
        <f>'Unit 4 Data'!L46</f>
        <v>14.666666666666666</v>
      </c>
      <c r="P13" s="91">
        <f t="shared" si="2"/>
        <v>195.24999999999997</v>
      </c>
    </row>
    <row r="14" spans="2:16" ht="15" x14ac:dyDescent="0.25">
      <c r="B14" s="14" t="s">
        <v>146</v>
      </c>
      <c r="C14" s="4">
        <v>55.583333333333336</v>
      </c>
      <c r="D14" s="4">
        <v>632.39949256141165</v>
      </c>
      <c r="E14" s="4"/>
      <c r="F14" s="12"/>
      <c r="I14" s="14" t="s">
        <v>146</v>
      </c>
      <c r="J14" s="4">
        <f t="shared" si="0"/>
        <v>55.583333333333336</v>
      </c>
      <c r="K14" s="4">
        <f t="shared" si="1"/>
        <v>632.39949256141165</v>
      </c>
      <c r="L14" s="87">
        <f>'Unit 1 Data'!M74</f>
        <v>18.25</v>
      </c>
      <c r="M14" s="87">
        <f>'Unit 2 Data'!M74</f>
        <v>24.833333333333332</v>
      </c>
      <c r="N14" s="87">
        <f>'Unit 3 Data'!M46</f>
        <v>10.75</v>
      </c>
      <c r="O14" s="87">
        <f>'Unit 4 Data'!M46</f>
        <v>5.083333333333333</v>
      </c>
      <c r="P14" s="91">
        <f t="shared" si="2"/>
        <v>58.916666666666664</v>
      </c>
    </row>
    <row r="15" spans="2:16" ht="15" x14ac:dyDescent="0.25">
      <c r="B15" s="14" t="s">
        <v>147</v>
      </c>
      <c r="C15" s="4">
        <v>67.333333333333329</v>
      </c>
      <c r="D15" s="4">
        <v>668.48514851485152</v>
      </c>
      <c r="E15" s="4"/>
      <c r="F15" s="12"/>
      <c r="I15" s="14" t="s">
        <v>147</v>
      </c>
      <c r="J15" s="4">
        <f t="shared" si="0"/>
        <v>67.333333333333329</v>
      </c>
      <c r="K15" s="4">
        <f t="shared" si="1"/>
        <v>668.48514851485152</v>
      </c>
      <c r="L15" s="87">
        <f>'Unit 1 Data'!O74</f>
        <v>6.25</v>
      </c>
      <c r="M15" s="87">
        <f>'Unit 2 Data'!O74</f>
        <v>14.666666666666666</v>
      </c>
      <c r="N15" s="87">
        <f>'Unit 3 Data'!O46</f>
        <v>4.916666666666667</v>
      </c>
      <c r="O15" s="87">
        <f>'Unit 4 Data'!O46</f>
        <v>0.91666666666666663</v>
      </c>
      <c r="P15" s="91">
        <f t="shared" si="2"/>
        <v>26.75</v>
      </c>
    </row>
    <row r="16" spans="2:16" ht="15" x14ac:dyDescent="0.25">
      <c r="B16" s="14" t="s">
        <v>106</v>
      </c>
      <c r="C16" s="4">
        <v>27</v>
      </c>
      <c r="D16" s="4">
        <v>4157.1263736263736</v>
      </c>
      <c r="E16" s="4"/>
      <c r="F16" s="12"/>
      <c r="I16" s="14" t="s">
        <v>106</v>
      </c>
      <c r="J16" s="4">
        <f t="shared" si="0"/>
        <v>27</v>
      </c>
      <c r="K16" s="4">
        <f t="shared" si="1"/>
        <v>4157.1263736263736</v>
      </c>
      <c r="L16" s="87">
        <f>'Unit 1 Data'!P74</f>
        <v>12.25</v>
      </c>
      <c r="M16" s="87">
        <f>'Unit 2 Data'!P74</f>
        <v>15.333333333333334</v>
      </c>
      <c r="N16" s="87">
        <f>'Unit 3 Data'!P46</f>
        <v>8.4166666666666661</v>
      </c>
      <c r="O16" s="87">
        <f>'Unit 4 Data'!P46</f>
        <v>4.416666666666667</v>
      </c>
      <c r="P16" s="91">
        <f t="shared" si="2"/>
        <v>40.416666666666664</v>
      </c>
    </row>
    <row r="17" spans="2:16" ht="15" x14ac:dyDescent="0.25">
      <c r="B17" s="14"/>
      <c r="C17" s="4"/>
      <c r="D17" s="4"/>
      <c r="E17" s="4"/>
      <c r="F17" s="12"/>
      <c r="I17" s="14"/>
      <c r="J17" s="4"/>
      <c r="K17" s="4"/>
      <c r="L17" s="33"/>
      <c r="M17" s="33"/>
      <c r="N17" s="33"/>
      <c r="O17" s="33"/>
      <c r="P17" s="92"/>
    </row>
    <row r="18" spans="2:16" ht="15" x14ac:dyDescent="0.25">
      <c r="B18" s="11" t="s">
        <v>150</v>
      </c>
      <c r="C18" s="4">
        <f>SUM(C3:C16)</f>
        <v>3335.9166666666674</v>
      </c>
      <c r="D18" s="4"/>
      <c r="E18" s="4"/>
      <c r="F18" s="12"/>
      <c r="I18" s="11" t="s">
        <v>150</v>
      </c>
      <c r="J18" s="4">
        <f>SUM(J3:J16)</f>
        <v>3335.9166666666674</v>
      </c>
      <c r="K18" s="4">
        <f t="shared" ref="K18:P18" si="3">SUM(K3:K16)</f>
        <v>18424.790667451052</v>
      </c>
      <c r="L18" s="4">
        <f t="shared" si="3"/>
        <v>487.16666666666657</v>
      </c>
      <c r="M18" s="4">
        <f t="shared" si="3"/>
        <v>772.41666666666663</v>
      </c>
      <c r="N18" s="4">
        <f t="shared" si="3"/>
        <v>630.83333333333337</v>
      </c>
      <c r="O18" s="4">
        <f t="shared" si="3"/>
        <v>314.75</v>
      </c>
      <c r="P18" s="12">
        <f t="shared" si="3"/>
        <v>2205.1666666666661</v>
      </c>
    </row>
    <row r="19" spans="2:16" ht="15" x14ac:dyDescent="0.25">
      <c r="B19" s="23" t="s">
        <v>4</v>
      </c>
      <c r="C19" s="24"/>
      <c r="D19" s="25">
        <f>SUM((C3*D3)+(C4*D4)+(C5*D5)+(C6*D6)+(C7*D7)+(C8*D8)+(C9*D9)+(C10*D10)+(C11*D11)+(C12*D12)+(C13*D13)+(C14*D14)+(C15*D15)+(C16*D16))</f>
        <v>3083176.9761904767</v>
      </c>
      <c r="E19" s="25"/>
      <c r="F19" s="26"/>
      <c r="I19" s="23" t="s">
        <v>4</v>
      </c>
      <c r="J19" s="24"/>
      <c r="K19" s="25">
        <f>SUM((J3*K3)+(J4*K4)+(J5*K5)+(J6*K6)+(J7*K7)+(J8*K8)+(J9*K9)+(J10*K10)+(J11*K11)+(J12*K12)+(J13*K13)+(J14*K14)+(J15*K15)+(J16*K16))</f>
        <v>3083176.9761904767</v>
      </c>
      <c r="L19" s="25">
        <f>SUM(($K$3*L3)+($K$4*L4)+($K$5*L5)+($K$6*L6)+($K$7*L7)+($K$8*L8)+($K$9*L9)+($K$10*L10)+($K$11*L11)+($K$12*L12)+($K$13*L13)+($K$14*L14)+($K$15*L15)+($K$16*L16))</f>
        <v>541272.23999907461</v>
      </c>
      <c r="M19" s="25">
        <f>SUM(($K$3*M3)+($K$4*M4)+($K$5*M5)+($K$6*M6)+($K$7*M7)+($K$8*M8)+($K$9*M9)+($K$10*M10)+($K$11*M11)+($K$12*M12)+($K$13*M13)+($K$14*M14)+($K$15*M15)+($K$16*M16))</f>
        <v>867580.04282494006</v>
      </c>
      <c r="N19" s="25">
        <f>SUM(($K$3*N3)+($K$4*N4)+($K$5*N5)+($K$6*N6)+($K$7*N7)+($K$8*N8)+($K$9*N9)+($K$10*N10)+($K$11*N11)+($K$12*N12)+($K$13*N13)+($K$14*N14)+($K$15*N15)+($K$16*N16))</f>
        <v>690121.46095195576</v>
      </c>
      <c r="O19" s="25">
        <f>SUM(($K$3*O3)+($K$4*O4)+($K$5*O5)+($K$6*O6)+($K$7*O7)+($K$8*O8)+($K$9*O9)+($K$10*O10)+($K$11*O11)+($K$12*O12)+($K$13*O13)+($K$14*O14)+($K$15*O15)+($K$16*O16))</f>
        <v>294914.55732455815</v>
      </c>
      <c r="P19" s="26">
        <f>SUM(($K$3*P3)+($K$4*P4)+($K$5*P5)+($K$6*P6)+($K$7*P7)+($K$8*P8)+($K$9*P9)+($K$10*P10)+($K$11*P11)+($K$12*P12)+($K$13*P13)+($K$14*P14)+($K$15*P15)+($K$16*P16))</f>
        <v>2393888.3011005288</v>
      </c>
    </row>
    <row r="20" spans="2:16" ht="27.75" customHeight="1" x14ac:dyDescent="0.25">
      <c r="B20" s="27" t="s">
        <v>203</v>
      </c>
      <c r="C20" s="5"/>
      <c r="D20" s="6">
        <f>SUM(214*450)</f>
        <v>96300</v>
      </c>
      <c r="E20" s="6" t="e">
        <f>SUM(#REF!*450)</f>
        <v>#REF!</v>
      </c>
      <c r="F20" s="13" t="e">
        <f>SUM(#REF!*450)</f>
        <v>#REF!</v>
      </c>
      <c r="I20" s="27" t="s">
        <v>148</v>
      </c>
      <c r="J20" s="5"/>
      <c r="K20" s="6"/>
      <c r="L20" s="6">
        <f t="shared" ref="L20:P20" si="4">SUM(214*450)</f>
        <v>96300</v>
      </c>
      <c r="M20" s="6">
        <f t="shared" si="4"/>
        <v>96300</v>
      </c>
      <c r="N20" s="6">
        <f t="shared" si="4"/>
        <v>96300</v>
      </c>
      <c r="O20" s="6">
        <f t="shared" si="4"/>
        <v>96300</v>
      </c>
      <c r="P20" s="13">
        <f t="shared" si="4"/>
        <v>96300</v>
      </c>
    </row>
    <row r="21" spans="2:16" ht="15" x14ac:dyDescent="0.25">
      <c r="B21" s="28" t="s">
        <v>208</v>
      </c>
      <c r="C21" s="7" t="s">
        <v>152</v>
      </c>
      <c r="D21" s="6">
        <f>SUM(79*214)</f>
        <v>16906</v>
      </c>
      <c r="E21" s="6"/>
      <c r="F21" s="13"/>
      <c r="I21" s="28" t="s">
        <v>151</v>
      </c>
      <c r="J21" s="7"/>
      <c r="K21" s="6"/>
      <c r="L21" s="6">
        <f t="shared" ref="L21:P22" si="5">SUM(69*214)</f>
        <v>14766</v>
      </c>
      <c r="M21" s="6">
        <f t="shared" si="5"/>
        <v>14766</v>
      </c>
      <c r="N21" s="6">
        <f t="shared" si="5"/>
        <v>14766</v>
      </c>
      <c r="O21" s="6">
        <f t="shared" si="5"/>
        <v>14766</v>
      </c>
      <c r="P21" s="13">
        <f t="shared" si="5"/>
        <v>14766</v>
      </c>
    </row>
    <row r="22" spans="2:16" ht="15" x14ac:dyDescent="0.25">
      <c r="B22" s="28" t="s">
        <v>202</v>
      </c>
      <c r="C22" s="7"/>
      <c r="D22" s="6">
        <f>SUM(69*214)</f>
        <v>14766</v>
      </c>
      <c r="E22" s="6">
        <f>SUM(C35*212)</f>
        <v>0</v>
      </c>
      <c r="F22" s="13">
        <f>SUM(C36*212)</f>
        <v>0</v>
      </c>
      <c r="I22" s="28" t="s">
        <v>6</v>
      </c>
      <c r="J22" s="7"/>
      <c r="K22" s="6"/>
      <c r="L22" s="6">
        <f t="shared" si="5"/>
        <v>14766</v>
      </c>
      <c r="M22" s="6">
        <f t="shared" si="5"/>
        <v>14766</v>
      </c>
      <c r="N22" s="6">
        <f t="shared" si="5"/>
        <v>14766</v>
      </c>
      <c r="O22" s="6">
        <f t="shared" si="5"/>
        <v>14766</v>
      </c>
      <c r="P22" s="13">
        <f t="shared" si="5"/>
        <v>14766</v>
      </c>
    </row>
    <row r="23" spans="2:16" ht="15" thickBot="1" x14ac:dyDescent="0.35">
      <c r="B23" s="29" t="s">
        <v>5</v>
      </c>
      <c r="C23" s="16"/>
      <c r="D23" s="17">
        <f t="shared" ref="D23:F23" si="6">SUM(D20-D21-D22)</f>
        <v>64628</v>
      </c>
      <c r="E23" s="17" t="e">
        <f t="shared" si="6"/>
        <v>#REF!</v>
      </c>
      <c r="F23" s="18" t="e">
        <f t="shared" si="6"/>
        <v>#REF!</v>
      </c>
      <c r="I23" s="29" t="s">
        <v>5</v>
      </c>
      <c r="J23" s="16"/>
      <c r="K23" s="17"/>
      <c r="L23" s="17">
        <f t="shared" ref="L23:P23" si="7">SUM(L20-L21-L22)</f>
        <v>66768</v>
      </c>
      <c r="M23" s="17">
        <f t="shared" si="7"/>
        <v>66768</v>
      </c>
      <c r="N23" s="17">
        <f t="shared" si="7"/>
        <v>66768</v>
      </c>
      <c r="O23" s="17">
        <f t="shared" si="7"/>
        <v>66768</v>
      </c>
      <c r="P23" s="18">
        <f t="shared" si="7"/>
        <v>66768</v>
      </c>
    </row>
    <row r="24" spans="2:16" ht="15" thickBot="1" x14ac:dyDescent="0.35">
      <c r="B24" s="19" t="s">
        <v>209</v>
      </c>
      <c r="C24" s="20"/>
      <c r="D24" s="21">
        <f t="shared" ref="D24:F24" si="8">SUM(D19/D23)</f>
        <v>47.706520025228642</v>
      </c>
      <c r="E24" s="21" t="e">
        <f t="shared" si="8"/>
        <v>#REF!</v>
      </c>
      <c r="F24" s="22" t="e">
        <f t="shared" si="8"/>
        <v>#REF!</v>
      </c>
      <c r="I24" s="19" t="s">
        <v>209</v>
      </c>
      <c r="J24" s="20"/>
      <c r="K24" s="88"/>
      <c r="L24" s="88">
        <f>SUM(L19/L23)</f>
        <v>8.1067613227755011</v>
      </c>
      <c r="M24" s="88">
        <f t="shared" ref="M24:P24" si="9">SUM(M19/M23)</f>
        <v>12.993949838619399</v>
      </c>
      <c r="N24" s="88">
        <f t="shared" si="9"/>
        <v>10.336111025520545</v>
      </c>
      <c r="O24" s="88">
        <f t="shared" si="9"/>
        <v>4.4170045130085995</v>
      </c>
      <c r="P24" s="22">
        <f t="shared" si="9"/>
        <v>35.853826699924049</v>
      </c>
    </row>
    <row r="25" spans="2:16" ht="11.25" customHeight="1" x14ac:dyDescent="0.3"/>
    <row r="26" spans="2:16" x14ac:dyDescent="0.3">
      <c r="B26" s="2"/>
      <c r="C26" s="2"/>
      <c r="D26" s="2"/>
      <c r="E26" s="2"/>
      <c r="F26" s="2"/>
      <c r="G26" s="1"/>
      <c r="I26" s="99" t="s">
        <v>210</v>
      </c>
      <c r="J26" s="78"/>
      <c r="K26" s="78"/>
      <c r="L26" s="78"/>
      <c r="M26" s="78"/>
      <c r="N26" s="78"/>
    </row>
    <row r="27" spans="2:16" x14ac:dyDescent="0.3">
      <c r="B27" s="2"/>
      <c r="C27" s="2"/>
      <c r="D27" s="2"/>
      <c r="E27" s="2"/>
      <c r="F27" s="2"/>
      <c r="G27" s="1"/>
      <c r="I27" s="99"/>
      <c r="J27" s="78"/>
      <c r="K27" s="78"/>
      <c r="L27" s="78"/>
      <c r="M27" s="78"/>
      <c r="N27" s="78"/>
    </row>
    <row r="28" spans="2:16" ht="9.75" customHeight="1" x14ac:dyDescent="0.3">
      <c r="B28" s="2"/>
      <c r="C28" s="2"/>
      <c r="D28" s="2"/>
      <c r="E28" s="2"/>
      <c r="F28" s="2"/>
      <c r="G28" s="1"/>
      <c r="I28" s="99"/>
      <c r="J28" s="78"/>
      <c r="K28" s="78"/>
      <c r="L28" s="78"/>
      <c r="M28" s="78"/>
      <c r="N28" s="78"/>
    </row>
    <row r="29" spans="2:16" x14ac:dyDescent="0.3">
      <c r="B29" s="3"/>
      <c r="C29" s="3"/>
      <c r="D29" s="3"/>
      <c r="E29" s="3"/>
      <c r="F29" s="3"/>
      <c r="G29" s="94"/>
      <c r="H29" s="78"/>
      <c r="I29" s="78"/>
    </row>
    <row r="30" spans="2:16" x14ac:dyDescent="0.3">
      <c r="B30" s="3"/>
      <c r="C30" s="3"/>
      <c r="D30" s="3"/>
      <c r="E30" s="3"/>
      <c r="F30" s="3"/>
      <c r="G30" s="94"/>
      <c r="H30" s="78"/>
      <c r="I30" s="78"/>
    </row>
    <row r="31" spans="2:16" x14ac:dyDescent="0.3">
      <c r="B31" s="95"/>
      <c r="C31" s="96"/>
      <c r="D31" s="3"/>
      <c r="E31" s="3"/>
      <c r="F31" s="3"/>
      <c r="G31" s="94"/>
      <c r="H31" s="78"/>
      <c r="I31" s="78"/>
    </row>
    <row r="32" spans="2:16" x14ac:dyDescent="0.3">
      <c r="B32" s="95"/>
      <c r="C32" s="96"/>
      <c r="D32" s="3"/>
      <c r="E32" s="3"/>
      <c r="F32" s="3"/>
      <c r="G32" s="94"/>
      <c r="H32" s="78"/>
      <c r="I32" s="78"/>
    </row>
    <row r="33" spans="2:9" x14ac:dyDescent="0.3">
      <c r="B33" s="97"/>
      <c r="C33" s="96"/>
      <c r="D33" s="3"/>
      <c r="E33" s="3"/>
      <c r="F33" s="3"/>
      <c r="G33" s="94"/>
      <c r="H33" s="78"/>
      <c r="I33" s="78"/>
    </row>
    <row r="34" spans="2:9" x14ac:dyDescent="0.3">
      <c r="B34" s="95"/>
      <c r="C34" s="96"/>
      <c r="D34" s="3"/>
      <c r="E34" s="3"/>
      <c r="F34" s="3"/>
      <c r="G34" s="94"/>
      <c r="H34" s="78"/>
      <c r="I34" s="78"/>
    </row>
    <row r="35" spans="2:9" x14ac:dyDescent="0.3">
      <c r="B35" s="97"/>
      <c r="C35" s="96"/>
      <c r="D35" s="3"/>
      <c r="E35" s="3"/>
      <c r="F35" s="3"/>
      <c r="G35" s="94"/>
      <c r="H35" s="78"/>
      <c r="I35" s="78"/>
    </row>
    <row r="36" spans="2:9" x14ac:dyDescent="0.3">
      <c r="B36" s="97"/>
      <c r="C36" s="96"/>
      <c r="D36" s="3"/>
      <c r="E36" s="3"/>
      <c r="F36" s="3"/>
      <c r="G36" s="94"/>
      <c r="H36" s="78"/>
      <c r="I36" s="78"/>
    </row>
    <row r="37" spans="2:9" x14ac:dyDescent="0.3">
      <c r="B37" s="97"/>
      <c r="C37" s="78"/>
      <c r="D37" s="78"/>
      <c r="E37" s="78"/>
      <c r="F37" s="78"/>
      <c r="G37" s="78"/>
      <c r="H37" s="78"/>
      <c r="I37" s="78"/>
    </row>
    <row r="38" spans="2:9" x14ac:dyDescent="0.3">
      <c r="B38" s="98"/>
      <c r="C38" s="78"/>
      <c r="D38" s="78"/>
      <c r="E38" s="78"/>
      <c r="F38" s="78"/>
      <c r="G38" s="78"/>
      <c r="H38" s="78"/>
      <c r="I38" s="78"/>
    </row>
    <row r="39" spans="2:9" x14ac:dyDescent="0.3">
      <c r="B39" s="98"/>
      <c r="C39" s="78"/>
      <c r="D39" s="78"/>
      <c r="E39" s="78"/>
      <c r="F39" s="78"/>
      <c r="G39" s="78"/>
      <c r="H39" s="78"/>
      <c r="I39" s="78"/>
    </row>
    <row r="40" spans="2:9" x14ac:dyDescent="0.3">
      <c r="B40" s="93"/>
    </row>
  </sheetData>
  <mergeCells count="1">
    <mergeCell ref="B1:F1"/>
  </mergeCells>
  <pageMargins left="0.45" right="1.69" top="0.28000000000000003" bottom="0.23" header="0.3" footer="0.17"/>
  <pageSetup orientation="landscape" r:id="rId1"/>
  <headerFooter>
    <oddFooter>&amp;L&amp;A&amp;R&amp;P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35" workbookViewId="0">
      <selection activeCell="W29" sqref="W29"/>
    </sheetView>
  </sheetViews>
  <sheetFormatPr defaultRowHeight="14.4" x14ac:dyDescent="0.3"/>
  <cols>
    <col min="1" max="1" width="10.5546875" customWidth="1"/>
    <col min="3" max="3" width="5.44140625" customWidth="1"/>
  </cols>
  <sheetData>
    <row r="1" spans="1:5" x14ac:dyDescent="0.25">
      <c r="A1" t="s">
        <v>131</v>
      </c>
      <c r="B1">
        <v>1162313</v>
      </c>
      <c r="C1" t="s">
        <v>132</v>
      </c>
      <c r="D1">
        <v>1.315018315018315</v>
      </c>
      <c r="E1" t="s">
        <v>70</v>
      </c>
    </row>
    <row r="2" spans="1:5" x14ac:dyDescent="0.25">
      <c r="A2" t="s">
        <v>131</v>
      </c>
      <c r="B2">
        <v>1352914</v>
      </c>
      <c r="C2" t="s">
        <v>132</v>
      </c>
      <c r="D2">
        <v>1.2835164835164834</v>
      </c>
      <c r="E2" t="s">
        <v>70</v>
      </c>
    </row>
    <row r="3" spans="1:5" x14ac:dyDescent="0.25">
      <c r="A3" t="s">
        <v>131</v>
      </c>
      <c r="B3">
        <v>2004907</v>
      </c>
      <c r="C3" t="s">
        <v>132</v>
      </c>
      <c r="D3">
        <v>1.176923076923077</v>
      </c>
      <c r="E3" t="s">
        <v>70</v>
      </c>
    </row>
    <row r="4" spans="1:5" x14ac:dyDescent="0.25">
      <c r="A4" t="s">
        <v>131</v>
      </c>
      <c r="B4">
        <v>2015635</v>
      </c>
      <c r="C4" t="s">
        <v>132</v>
      </c>
      <c r="D4">
        <v>1.071062271062271</v>
      </c>
      <c r="E4" t="s">
        <v>70</v>
      </c>
    </row>
    <row r="5" spans="1:5" x14ac:dyDescent="0.25">
      <c r="A5" t="s">
        <v>131</v>
      </c>
      <c r="B5">
        <v>2112565</v>
      </c>
      <c r="C5" t="s">
        <v>132</v>
      </c>
      <c r="D5">
        <v>1.2186813186813188</v>
      </c>
      <c r="E5" t="s">
        <v>70</v>
      </c>
    </row>
    <row r="6" spans="1:5" x14ac:dyDescent="0.25">
      <c r="A6" t="s">
        <v>131</v>
      </c>
      <c r="B6">
        <v>2475768</v>
      </c>
      <c r="C6" t="s">
        <v>132</v>
      </c>
      <c r="D6">
        <v>1.2512820512820513</v>
      </c>
      <c r="E6" t="s">
        <v>70</v>
      </c>
    </row>
    <row r="7" spans="1:5" x14ac:dyDescent="0.25">
      <c r="A7" t="s">
        <v>131</v>
      </c>
      <c r="B7">
        <v>2555481</v>
      </c>
      <c r="C7" t="s">
        <v>132</v>
      </c>
      <c r="D7">
        <v>1.2318681318681319</v>
      </c>
      <c r="E7" t="s">
        <v>70</v>
      </c>
    </row>
    <row r="8" spans="1:5" x14ac:dyDescent="0.25">
      <c r="A8" t="s">
        <v>131</v>
      </c>
      <c r="B8">
        <v>2628947</v>
      </c>
      <c r="C8" t="s">
        <v>132</v>
      </c>
      <c r="D8">
        <v>1.2271062271062272</v>
      </c>
      <c r="E8" t="s">
        <v>70</v>
      </c>
    </row>
    <row r="9" spans="1:5" x14ac:dyDescent="0.25">
      <c r="A9" t="s">
        <v>131</v>
      </c>
      <c r="B9">
        <v>2667583</v>
      </c>
      <c r="C9" t="s">
        <v>132</v>
      </c>
      <c r="D9">
        <v>1.1413919413919413</v>
      </c>
      <c r="E9" t="s">
        <v>70</v>
      </c>
    </row>
    <row r="10" spans="1:5" x14ac:dyDescent="0.25">
      <c r="A10" t="s">
        <v>131</v>
      </c>
      <c r="B10">
        <v>3387017</v>
      </c>
      <c r="C10" t="s">
        <v>132</v>
      </c>
      <c r="D10">
        <v>1.1146520146520147</v>
      </c>
      <c r="E10" t="s">
        <v>70</v>
      </c>
    </row>
    <row r="11" spans="1:5" x14ac:dyDescent="0.25">
      <c r="A11" t="s">
        <v>131</v>
      </c>
      <c r="B11">
        <v>3743543</v>
      </c>
      <c r="C11" t="s">
        <v>132</v>
      </c>
      <c r="D11">
        <v>1.1670329670329671</v>
      </c>
      <c r="E11" t="s">
        <v>70</v>
      </c>
    </row>
    <row r="12" spans="1:5" x14ac:dyDescent="0.25">
      <c r="A12" t="s">
        <v>131</v>
      </c>
      <c r="B12">
        <v>3987745</v>
      </c>
      <c r="C12" t="s">
        <v>132</v>
      </c>
      <c r="D12">
        <v>1.2490842490842491</v>
      </c>
      <c r="E12" t="s">
        <v>70</v>
      </c>
    </row>
    <row r="13" spans="1:5" x14ac:dyDescent="0.25">
      <c r="A13" t="s">
        <v>131</v>
      </c>
      <c r="B13">
        <v>4397150</v>
      </c>
      <c r="C13" t="s">
        <v>132</v>
      </c>
      <c r="D13">
        <v>1.5919413919413921</v>
      </c>
      <c r="E13" t="s">
        <v>70</v>
      </c>
    </row>
    <row r="14" spans="1:5" x14ac:dyDescent="0.25">
      <c r="A14" t="s">
        <v>131</v>
      </c>
      <c r="B14">
        <v>4415908</v>
      </c>
      <c r="C14" t="s">
        <v>132</v>
      </c>
      <c r="D14">
        <v>1.2351648351648352</v>
      </c>
      <c r="E14" t="s">
        <v>70</v>
      </c>
    </row>
    <row r="15" spans="1:5" x14ac:dyDescent="0.25">
      <c r="A15" t="s">
        <v>131</v>
      </c>
      <c r="B15">
        <v>5024725</v>
      </c>
      <c r="C15" t="s">
        <v>132</v>
      </c>
      <c r="D15">
        <v>1.1457875457875457</v>
      </c>
      <c r="E15" t="s">
        <v>70</v>
      </c>
    </row>
    <row r="16" spans="1:5" x14ac:dyDescent="0.25">
      <c r="A16" t="s">
        <v>131</v>
      </c>
      <c r="B16">
        <v>5110834</v>
      </c>
      <c r="C16" t="s">
        <v>132</v>
      </c>
      <c r="D16">
        <v>1.2809523809523808</v>
      </c>
      <c r="E16" t="s">
        <v>70</v>
      </c>
    </row>
    <row r="17" spans="1:5" x14ac:dyDescent="0.25">
      <c r="A17" t="s">
        <v>131</v>
      </c>
      <c r="B17">
        <v>5505926</v>
      </c>
      <c r="C17" t="s">
        <v>132</v>
      </c>
      <c r="D17">
        <v>1.1516483516483516</v>
      </c>
      <c r="E17" t="s">
        <v>70</v>
      </c>
    </row>
    <row r="18" spans="1:5" x14ac:dyDescent="0.25">
      <c r="A18" t="s">
        <v>131</v>
      </c>
      <c r="B18">
        <v>5605311</v>
      </c>
      <c r="C18" t="s">
        <v>132</v>
      </c>
      <c r="D18">
        <v>1.2036630036630036</v>
      </c>
      <c r="E18" t="s">
        <v>70</v>
      </c>
    </row>
    <row r="19" spans="1:5" x14ac:dyDescent="0.25">
      <c r="A19" t="s">
        <v>131</v>
      </c>
      <c r="B19">
        <v>5817971</v>
      </c>
      <c r="C19" t="s">
        <v>132</v>
      </c>
      <c r="D19">
        <v>1.106959706959707</v>
      </c>
      <c r="E19" t="s">
        <v>70</v>
      </c>
    </row>
    <row r="20" spans="1:5" x14ac:dyDescent="0.25">
      <c r="A20" t="s">
        <v>131</v>
      </c>
      <c r="B20">
        <v>6089063</v>
      </c>
      <c r="C20" t="s">
        <v>132</v>
      </c>
      <c r="D20">
        <v>1.1787545787545788</v>
      </c>
      <c r="E20" t="s">
        <v>70</v>
      </c>
    </row>
    <row r="21" spans="1:5" x14ac:dyDescent="0.25">
      <c r="A21" t="s">
        <v>131</v>
      </c>
      <c r="B21">
        <v>6100872</v>
      </c>
      <c r="C21" t="s">
        <v>132</v>
      </c>
      <c r="D21">
        <v>1.3413919413919415</v>
      </c>
      <c r="E21" t="s">
        <v>70</v>
      </c>
    </row>
    <row r="22" spans="1:5" x14ac:dyDescent="0.25">
      <c r="A22" t="s">
        <v>131</v>
      </c>
      <c r="B22">
        <v>6246006</v>
      </c>
      <c r="C22" t="s">
        <v>132</v>
      </c>
      <c r="D22">
        <v>1.2487179487179487</v>
      </c>
      <c r="E22" t="s">
        <v>70</v>
      </c>
    </row>
    <row r="23" spans="1:5" x14ac:dyDescent="0.25">
      <c r="A23" t="s">
        <v>131</v>
      </c>
      <c r="B23">
        <v>6915041</v>
      </c>
      <c r="C23" t="s">
        <v>132</v>
      </c>
      <c r="D23">
        <v>1.1780219780219781</v>
      </c>
      <c r="E23" t="s">
        <v>70</v>
      </c>
    </row>
    <row r="24" spans="1:5" x14ac:dyDescent="0.25">
      <c r="A24" t="s">
        <v>131</v>
      </c>
      <c r="B24">
        <v>7293859</v>
      </c>
      <c r="C24" t="s">
        <v>132</v>
      </c>
      <c r="D24">
        <v>1.2406593406593407</v>
      </c>
      <c r="E24" t="s">
        <v>70</v>
      </c>
    </row>
    <row r="25" spans="1:5" x14ac:dyDescent="0.25">
      <c r="A25" t="s">
        <v>131</v>
      </c>
      <c r="B25">
        <v>7686443</v>
      </c>
      <c r="C25" t="s">
        <v>132</v>
      </c>
      <c r="D25">
        <v>1.1772893772893773</v>
      </c>
      <c r="E25" t="s">
        <v>70</v>
      </c>
    </row>
    <row r="26" spans="1:5" x14ac:dyDescent="0.25">
      <c r="A26" t="s">
        <v>131</v>
      </c>
      <c r="B26">
        <v>8043613</v>
      </c>
      <c r="C26" t="s">
        <v>132</v>
      </c>
      <c r="D26">
        <v>1.2021978021978021</v>
      </c>
      <c r="E26" t="s">
        <v>70</v>
      </c>
    </row>
    <row r="27" spans="1:5" x14ac:dyDescent="0.25">
      <c r="A27" t="s">
        <v>131</v>
      </c>
      <c r="B27">
        <v>8382478</v>
      </c>
      <c r="C27" t="s">
        <v>132</v>
      </c>
      <c r="D27">
        <v>1.5622710622710623</v>
      </c>
      <c r="E27" t="s">
        <v>70</v>
      </c>
    </row>
    <row r="28" spans="1:5" x14ac:dyDescent="0.25">
      <c r="A28" t="s">
        <v>131</v>
      </c>
      <c r="B28">
        <v>8803446</v>
      </c>
      <c r="C28" t="s">
        <v>132</v>
      </c>
      <c r="D28">
        <v>1.2956043956043957</v>
      </c>
      <c r="E28" t="s">
        <v>70</v>
      </c>
    </row>
    <row r="29" spans="1:5" x14ac:dyDescent="0.25">
      <c r="A29" t="s">
        <v>131</v>
      </c>
      <c r="B29">
        <v>8879504</v>
      </c>
      <c r="C29" t="s">
        <v>132</v>
      </c>
      <c r="D29">
        <v>1.2336996336996338</v>
      </c>
      <c r="E29" t="s">
        <v>70</v>
      </c>
    </row>
    <row r="30" spans="1:5" x14ac:dyDescent="0.25">
      <c r="A30" t="s">
        <v>131</v>
      </c>
      <c r="B30">
        <v>1846027</v>
      </c>
      <c r="C30" t="s">
        <v>132</v>
      </c>
      <c r="D30">
        <v>1.2065934065934065</v>
      </c>
      <c r="E30" t="s">
        <v>70</v>
      </c>
    </row>
    <row r="31" spans="1:5" x14ac:dyDescent="0.25">
      <c r="A31" t="s">
        <v>131</v>
      </c>
      <c r="B31">
        <v>2563018</v>
      </c>
      <c r="C31" t="s">
        <v>132</v>
      </c>
      <c r="D31">
        <v>1.1897435897435897</v>
      </c>
      <c r="E31" t="s">
        <v>70</v>
      </c>
    </row>
    <row r="32" spans="1:5" x14ac:dyDescent="0.25">
      <c r="A32" t="s">
        <v>131</v>
      </c>
      <c r="B32">
        <v>2878184</v>
      </c>
      <c r="C32" t="s">
        <v>132</v>
      </c>
      <c r="D32">
        <v>1.386080586080586</v>
      </c>
      <c r="E32" t="s">
        <v>70</v>
      </c>
    </row>
    <row r="33" spans="1:5" x14ac:dyDescent="0.25">
      <c r="A33" t="s">
        <v>131</v>
      </c>
      <c r="B33">
        <v>4129046</v>
      </c>
      <c r="C33" t="s">
        <v>132</v>
      </c>
      <c r="D33">
        <v>1.1534798534798534</v>
      </c>
      <c r="E33" t="s">
        <v>70</v>
      </c>
    </row>
    <row r="34" spans="1:5" x14ac:dyDescent="0.25">
      <c r="A34" t="s">
        <v>131</v>
      </c>
      <c r="B34">
        <v>4286554</v>
      </c>
      <c r="C34" t="s">
        <v>132</v>
      </c>
      <c r="D34">
        <v>1.2706959706959706</v>
      </c>
      <c r="E34" t="s">
        <v>70</v>
      </c>
    </row>
    <row r="35" spans="1:5" x14ac:dyDescent="0.25">
      <c r="A35" t="s">
        <v>131</v>
      </c>
      <c r="B35">
        <v>5311520</v>
      </c>
      <c r="C35" t="s">
        <v>132</v>
      </c>
      <c r="D35">
        <v>1.2794871794871794</v>
      </c>
      <c r="E35" t="s">
        <v>70</v>
      </c>
    </row>
    <row r="36" spans="1:5" x14ac:dyDescent="0.25">
      <c r="A36" t="s">
        <v>131</v>
      </c>
      <c r="B36">
        <v>6048817</v>
      </c>
      <c r="C36" t="s">
        <v>132</v>
      </c>
      <c r="D36">
        <v>1.1663003663003664</v>
      </c>
      <c r="E36" t="s">
        <v>70</v>
      </c>
    </row>
    <row r="37" spans="1:5" x14ac:dyDescent="0.25">
      <c r="A37" t="s">
        <v>131</v>
      </c>
      <c r="B37">
        <v>7456052</v>
      </c>
      <c r="C37" t="s">
        <v>132</v>
      </c>
      <c r="D37">
        <v>1.1329670329670329</v>
      </c>
      <c r="E37" t="s">
        <v>70</v>
      </c>
    </row>
    <row r="38" spans="1:5" x14ac:dyDescent="0.25">
      <c r="A38" t="s">
        <v>131</v>
      </c>
      <c r="B38">
        <v>7788792</v>
      </c>
      <c r="C38" t="s">
        <v>132</v>
      </c>
      <c r="D38">
        <v>1.3479853479853481</v>
      </c>
      <c r="E38" t="s">
        <v>70</v>
      </c>
    </row>
    <row r="39" spans="1:5" x14ac:dyDescent="0.25">
      <c r="A39" t="s">
        <v>131</v>
      </c>
      <c r="B39">
        <v>8683770</v>
      </c>
      <c r="C39" t="s">
        <v>132</v>
      </c>
      <c r="D39">
        <v>1.2161172161172162</v>
      </c>
      <c r="E39" t="s">
        <v>70</v>
      </c>
    </row>
    <row r="40" spans="1:5" x14ac:dyDescent="0.25">
      <c r="A40" t="s">
        <v>131</v>
      </c>
      <c r="B40">
        <v>8753574</v>
      </c>
      <c r="C40" t="s">
        <v>132</v>
      </c>
      <c r="D40">
        <v>1.1263736263736264</v>
      </c>
      <c r="E40" t="s">
        <v>70</v>
      </c>
    </row>
    <row r="41" spans="1:5" x14ac:dyDescent="0.25">
      <c r="A41" t="s">
        <v>131</v>
      </c>
      <c r="B41">
        <v>1320520</v>
      </c>
      <c r="C41" t="s">
        <v>132</v>
      </c>
      <c r="D41">
        <v>1.0329670329670331</v>
      </c>
      <c r="E41" t="s">
        <v>70</v>
      </c>
    </row>
    <row r="42" spans="1:5" x14ac:dyDescent="0.25">
      <c r="A42" t="s">
        <v>131</v>
      </c>
      <c r="B42">
        <v>1587091</v>
      </c>
      <c r="C42" t="s">
        <v>132</v>
      </c>
      <c r="D42">
        <v>1</v>
      </c>
      <c r="E42" t="s">
        <v>70</v>
      </c>
    </row>
    <row r="43" spans="1:5" x14ac:dyDescent="0.25">
      <c r="A43" t="s">
        <v>131</v>
      </c>
      <c r="B43">
        <v>3078491</v>
      </c>
      <c r="C43" t="s">
        <v>132</v>
      </c>
      <c r="D43">
        <v>1.0329670329670331</v>
      </c>
      <c r="E43" t="s">
        <v>70</v>
      </c>
    </row>
    <row r="44" spans="1:5" x14ac:dyDescent="0.25">
      <c r="A44" t="s">
        <v>131</v>
      </c>
      <c r="B44">
        <v>3270621</v>
      </c>
      <c r="C44" t="s">
        <v>132</v>
      </c>
      <c r="D44">
        <v>1</v>
      </c>
      <c r="E44" t="s">
        <v>70</v>
      </c>
    </row>
    <row r="45" spans="1:5" x14ac:dyDescent="0.25">
      <c r="A45" t="s">
        <v>131</v>
      </c>
      <c r="B45">
        <v>3489760</v>
      </c>
      <c r="C45" t="s">
        <v>132</v>
      </c>
      <c r="D45">
        <v>1.0329670329670331</v>
      </c>
      <c r="E45" t="s">
        <v>70</v>
      </c>
    </row>
    <row r="46" spans="1:5" x14ac:dyDescent="0.25">
      <c r="A46" t="s">
        <v>131</v>
      </c>
      <c r="B46">
        <v>3690662</v>
      </c>
      <c r="C46" t="s">
        <v>132</v>
      </c>
      <c r="D46">
        <v>1</v>
      </c>
      <c r="E46" t="s">
        <v>70</v>
      </c>
    </row>
    <row r="47" spans="1:5" x14ac:dyDescent="0.25">
      <c r="A47" t="s">
        <v>131</v>
      </c>
      <c r="B47">
        <v>3754978</v>
      </c>
      <c r="C47" t="s">
        <v>132</v>
      </c>
      <c r="D47">
        <v>1.0329670329670331</v>
      </c>
      <c r="E47" t="s">
        <v>70</v>
      </c>
    </row>
    <row r="48" spans="1:5" x14ac:dyDescent="0.25">
      <c r="A48" t="s">
        <v>131</v>
      </c>
      <c r="B48">
        <v>4298232</v>
      </c>
      <c r="C48" t="s">
        <v>132</v>
      </c>
      <c r="D48">
        <v>1.0329670329670331</v>
      </c>
      <c r="E48" t="s">
        <v>70</v>
      </c>
    </row>
    <row r="49" spans="1:5" x14ac:dyDescent="0.25">
      <c r="A49" t="s">
        <v>131</v>
      </c>
      <c r="B49">
        <v>4687802</v>
      </c>
      <c r="C49" t="s">
        <v>132</v>
      </c>
      <c r="D49">
        <v>1.0329670329670331</v>
      </c>
      <c r="E49" t="s">
        <v>70</v>
      </c>
    </row>
    <row r="50" spans="1:5" x14ac:dyDescent="0.25">
      <c r="A50" t="s">
        <v>131</v>
      </c>
      <c r="B50">
        <v>5048473</v>
      </c>
      <c r="C50" t="s">
        <v>132</v>
      </c>
      <c r="D50">
        <v>1.0329670329670331</v>
      </c>
      <c r="E50" t="s">
        <v>70</v>
      </c>
    </row>
    <row r="51" spans="1:5" x14ac:dyDescent="0.25">
      <c r="A51" t="s">
        <v>131</v>
      </c>
      <c r="B51">
        <v>5667031</v>
      </c>
      <c r="C51" t="s">
        <v>132</v>
      </c>
      <c r="D51">
        <v>1.0366300366300367</v>
      </c>
      <c r="E51" t="s">
        <v>70</v>
      </c>
    </row>
    <row r="52" spans="1:5" x14ac:dyDescent="0.25">
      <c r="A52" t="s">
        <v>131</v>
      </c>
      <c r="B52">
        <v>5871210</v>
      </c>
      <c r="C52" t="s">
        <v>132</v>
      </c>
      <c r="D52">
        <v>1</v>
      </c>
      <c r="E52" t="s">
        <v>70</v>
      </c>
    </row>
    <row r="53" spans="1:5" x14ac:dyDescent="0.25">
      <c r="A53" t="s">
        <v>131</v>
      </c>
      <c r="B53">
        <v>6849837</v>
      </c>
      <c r="C53" t="s">
        <v>132</v>
      </c>
      <c r="D53">
        <v>1</v>
      </c>
      <c r="E53" t="s">
        <v>70</v>
      </c>
    </row>
    <row r="54" spans="1:5" x14ac:dyDescent="0.25">
      <c r="A54" t="s">
        <v>131</v>
      </c>
      <c r="B54">
        <v>6910642</v>
      </c>
      <c r="C54" t="s">
        <v>132</v>
      </c>
      <c r="D54">
        <v>1</v>
      </c>
      <c r="E54" t="s">
        <v>70</v>
      </c>
    </row>
    <row r="55" spans="1:5" x14ac:dyDescent="0.25">
      <c r="A55" t="s">
        <v>131</v>
      </c>
      <c r="B55">
        <v>7667683</v>
      </c>
      <c r="C55" t="s">
        <v>132</v>
      </c>
      <c r="D55">
        <v>1.0329670329670331</v>
      </c>
      <c r="E55" t="s">
        <v>70</v>
      </c>
    </row>
    <row r="56" spans="1:5" x14ac:dyDescent="0.25">
      <c r="A56" t="s">
        <v>131</v>
      </c>
      <c r="B56">
        <v>8451323</v>
      </c>
      <c r="C56" t="s">
        <v>132</v>
      </c>
      <c r="D56">
        <v>1</v>
      </c>
      <c r="E56" t="s">
        <v>70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7" sqref="K17"/>
    </sheetView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pane ySplit="1" topLeftCell="A53" activePane="bottomLeft" state="frozen"/>
      <selection pane="bottomLeft" activeCell="A73" sqref="A73:XFD73"/>
    </sheetView>
  </sheetViews>
  <sheetFormatPr defaultColWidth="9.109375" defaultRowHeight="13.8" x14ac:dyDescent="0.3"/>
  <cols>
    <col min="1" max="1" width="5.5546875" style="2" customWidth="1"/>
    <col min="2" max="2" width="10.33203125" style="2" customWidth="1"/>
    <col min="3" max="3" width="7" style="81" customWidth="1"/>
    <col min="4" max="4" width="9.109375" style="81" customWidth="1"/>
    <col min="5" max="5" width="7.88671875" style="81" customWidth="1"/>
    <col min="6" max="6" width="9.33203125" style="81" customWidth="1"/>
    <col min="7" max="7" width="9.44140625" style="81" customWidth="1"/>
    <col min="8" max="8" width="10.6640625" style="81" customWidth="1"/>
    <col min="9" max="9" width="11" style="81" customWidth="1"/>
    <col min="10" max="10" width="6.109375" style="81" customWidth="1"/>
    <col min="11" max="11" width="8.109375" style="81" customWidth="1"/>
    <col min="12" max="12" width="7.88671875" style="81" customWidth="1"/>
    <col min="13" max="13" width="7.5546875" style="81" customWidth="1"/>
    <col min="14" max="14" width="6.109375" style="81" customWidth="1"/>
    <col min="15" max="15" width="6.33203125" style="81" customWidth="1"/>
    <col min="16" max="16" width="6.44140625" style="81" customWidth="1"/>
    <col min="17" max="16384" width="9.109375" style="81"/>
  </cols>
  <sheetData>
    <row r="1" spans="1:16" ht="42" x14ac:dyDescent="0.3">
      <c r="C1" s="83" t="s">
        <v>165</v>
      </c>
      <c r="D1" s="83" t="s">
        <v>213</v>
      </c>
      <c r="E1" s="83" t="s">
        <v>170</v>
      </c>
      <c r="F1" s="83" t="s">
        <v>171</v>
      </c>
      <c r="G1" s="83" t="s">
        <v>172</v>
      </c>
      <c r="H1" s="83" t="s">
        <v>174</v>
      </c>
      <c r="I1" s="83" t="s">
        <v>175</v>
      </c>
      <c r="J1" s="83" t="s">
        <v>160</v>
      </c>
      <c r="K1" s="83" t="s">
        <v>161</v>
      </c>
      <c r="L1" s="83" t="s">
        <v>162</v>
      </c>
      <c r="M1" s="83" t="s">
        <v>163</v>
      </c>
      <c r="N1" s="83" t="s">
        <v>164</v>
      </c>
      <c r="O1" s="83" t="s">
        <v>193</v>
      </c>
      <c r="P1" s="83" t="s">
        <v>173</v>
      </c>
    </row>
    <row r="2" spans="1:16" ht="12.75" x14ac:dyDescent="0.2">
      <c r="A2" s="2" t="s">
        <v>181</v>
      </c>
      <c r="B2" s="2" t="s">
        <v>159</v>
      </c>
      <c r="C2" s="81">
        <v>80</v>
      </c>
      <c r="E2" s="81">
        <v>6</v>
      </c>
      <c r="F2" s="81">
        <v>27</v>
      </c>
      <c r="G2" s="81">
        <v>29</v>
      </c>
      <c r="H2" s="81">
        <v>24</v>
      </c>
      <c r="I2" s="81">
        <v>17</v>
      </c>
      <c r="J2" s="81">
        <v>5</v>
      </c>
      <c r="K2" s="81">
        <v>25</v>
      </c>
      <c r="L2" s="81">
        <v>23</v>
      </c>
      <c r="M2" s="81">
        <v>7</v>
      </c>
      <c r="N2" s="81">
        <v>3</v>
      </c>
      <c r="O2" s="81">
        <v>11</v>
      </c>
      <c r="P2" s="81">
        <v>7</v>
      </c>
    </row>
    <row r="3" spans="1:16" ht="12.75" x14ac:dyDescent="0.2">
      <c r="B3" s="2" t="s">
        <v>166</v>
      </c>
      <c r="C3" s="81">
        <v>27</v>
      </c>
      <c r="E3" s="81">
        <v>1</v>
      </c>
      <c r="F3" s="81">
        <v>10</v>
      </c>
      <c r="G3" s="81">
        <v>11</v>
      </c>
      <c r="H3" s="81">
        <v>7</v>
      </c>
      <c r="I3" s="81">
        <v>1</v>
      </c>
      <c r="J3" s="81">
        <v>2</v>
      </c>
      <c r="K3" s="81">
        <v>5</v>
      </c>
      <c r="L3" s="81">
        <v>6</v>
      </c>
      <c r="M3" s="81">
        <v>3</v>
      </c>
      <c r="N3" s="81">
        <v>6</v>
      </c>
      <c r="O3" s="81">
        <v>0</v>
      </c>
      <c r="P3" s="81">
        <v>0</v>
      </c>
    </row>
    <row r="4" spans="1:16" ht="12.75" x14ac:dyDescent="0.2">
      <c r="B4" s="2" t="s">
        <v>168</v>
      </c>
      <c r="C4" s="81">
        <v>8</v>
      </c>
      <c r="E4" s="81">
        <v>1</v>
      </c>
      <c r="F4" s="81">
        <v>4</v>
      </c>
      <c r="G4" s="81">
        <v>2</v>
      </c>
      <c r="H4" s="81">
        <v>2</v>
      </c>
      <c r="I4" s="81">
        <v>7</v>
      </c>
      <c r="J4" s="81">
        <v>0</v>
      </c>
      <c r="K4" s="81">
        <v>0</v>
      </c>
      <c r="L4" s="81">
        <v>3</v>
      </c>
      <c r="M4" s="81">
        <v>0</v>
      </c>
      <c r="N4" s="81">
        <v>4</v>
      </c>
      <c r="O4" s="81">
        <v>0</v>
      </c>
      <c r="P4" s="81">
        <v>0</v>
      </c>
    </row>
    <row r="5" spans="1:16" ht="12.75" x14ac:dyDescent="0.2">
      <c r="B5" s="2" t="s">
        <v>167</v>
      </c>
      <c r="C5" s="81">
        <v>15</v>
      </c>
      <c r="E5" s="81">
        <v>1</v>
      </c>
      <c r="F5" s="81">
        <v>8</v>
      </c>
      <c r="G5" s="81">
        <v>4</v>
      </c>
      <c r="H5" s="81">
        <v>4</v>
      </c>
      <c r="I5" s="81">
        <v>3</v>
      </c>
      <c r="J5" s="81">
        <v>0</v>
      </c>
      <c r="K5" s="81">
        <v>24</v>
      </c>
      <c r="L5" s="81">
        <v>9</v>
      </c>
      <c r="M5" s="81">
        <v>7</v>
      </c>
      <c r="N5" s="81">
        <v>5</v>
      </c>
      <c r="O5" s="81">
        <v>1</v>
      </c>
      <c r="P5" s="81">
        <v>7</v>
      </c>
    </row>
    <row r="6" spans="1:16" ht="12.75" x14ac:dyDescent="0.2">
      <c r="B6" s="84" t="s">
        <v>153</v>
      </c>
      <c r="C6" s="82">
        <f t="shared" ref="C6:H6" si="0">SUM(C2:C5)</f>
        <v>130</v>
      </c>
      <c r="D6" s="82">
        <f t="shared" si="0"/>
        <v>0</v>
      </c>
      <c r="E6" s="82">
        <f t="shared" si="0"/>
        <v>9</v>
      </c>
      <c r="F6" s="82">
        <f>SUM(F2:F5)</f>
        <v>49</v>
      </c>
      <c r="G6" s="82">
        <f t="shared" si="0"/>
        <v>46</v>
      </c>
      <c r="H6" s="82">
        <f t="shared" si="0"/>
        <v>37</v>
      </c>
      <c r="I6" s="82">
        <f>SUM(I2:I5)</f>
        <v>28</v>
      </c>
      <c r="J6" s="82">
        <f t="shared" ref="J6:O6" si="1">SUM(J2:J5)</f>
        <v>7</v>
      </c>
      <c r="K6" s="82">
        <f t="shared" si="1"/>
        <v>54</v>
      </c>
      <c r="L6" s="82">
        <f t="shared" si="1"/>
        <v>41</v>
      </c>
      <c r="M6" s="82">
        <f t="shared" si="1"/>
        <v>17</v>
      </c>
      <c r="N6" s="82">
        <f t="shared" si="1"/>
        <v>18</v>
      </c>
      <c r="O6" s="82">
        <f t="shared" si="1"/>
        <v>12</v>
      </c>
      <c r="P6" s="82">
        <f>SUM(P2:P5)</f>
        <v>14</v>
      </c>
    </row>
    <row r="7" spans="1:16" ht="12.75" x14ac:dyDescent="0.2">
      <c r="A7" s="2" t="s">
        <v>182</v>
      </c>
      <c r="B7" s="2" t="s">
        <v>159</v>
      </c>
      <c r="C7" s="81">
        <v>82</v>
      </c>
      <c r="E7" s="81">
        <v>6</v>
      </c>
      <c r="F7" s="81">
        <v>31</v>
      </c>
      <c r="G7" s="81">
        <v>30</v>
      </c>
      <c r="H7" s="81">
        <v>21</v>
      </c>
      <c r="I7" s="81">
        <v>16</v>
      </c>
      <c r="J7" s="81">
        <v>5</v>
      </c>
      <c r="K7" s="81">
        <v>26</v>
      </c>
      <c r="L7" s="81">
        <v>23</v>
      </c>
      <c r="M7" s="81">
        <v>8</v>
      </c>
      <c r="N7" s="81">
        <v>2</v>
      </c>
      <c r="O7" s="81">
        <v>8</v>
      </c>
      <c r="P7" s="81">
        <v>8</v>
      </c>
    </row>
    <row r="8" spans="1:16" ht="12.75" x14ac:dyDescent="0.2">
      <c r="B8" s="2" t="s">
        <v>166</v>
      </c>
      <c r="C8" s="81">
        <v>19</v>
      </c>
      <c r="E8" s="81">
        <v>3</v>
      </c>
      <c r="F8" s="81">
        <v>6</v>
      </c>
      <c r="G8" s="81">
        <v>2</v>
      </c>
      <c r="H8" s="81">
        <v>1</v>
      </c>
      <c r="I8" s="81">
        <v>2</v>
      </c>
      <c r="J8" s="81">
        <v>2</v>
      </c>
      <c r="K8" s="81">
        <v>5</v>
      </c>
      <c r="L8" s="81">
        <v>5</v>
      </c>
      <c r="M8" s="81">
        <v>3</v>
      </c>
      <c r="N8" s="81">
        <v>4</v>
      </c>
      <c r="O8" s="81">
        <v>0</v>
      </c>
      <c r="P8" s="81">
        <v>0</v>
      </c>
    </row>
    <row r="9" spans="1:16" ht="12.75" x14ac:dyDescent="0.2">
      <c r="B9" s="2" t="s">
        <v>168</v>
      </c>
      <c r="C9" s="81">
        <v>15</v>
      </c>
      <c r="E9" s="81">
        <v>1</v>
      </c>
      <c r="F9" s="81">
        <v>6</v>
      </c>
      <c r="G9" s="81">
        <v>4</v>
      </c>
      <c r="H9" s="81">
        <v>4</v>
      </c>
      <c r="I9" s="81">
        <v>7</v>
      </c>
      <c r="J9" s="81">
        <v>0</v>
      </c>
      <c r="K9" s="81">
        <v>2</v>
      </c>
      <c r="L9" s="81">
        <v>5</v>
      </c>
      <c r="M9" s="81">
        <v>1</v>
      </c>
      <c r="N9" s="81">
        <v>3</v>
      </c>
      <c r="O9" s="81">
        <v>0</v>
      </c>
      <c r="P9" s="81">
        <v>0</v>
      </c>
    </row>
    <row r="10" spans="1:16" ht="12.75" x14ac:dyDescent="0.2">
      <c r="B10" s="2" t="s">
        <v>167</v>
      </c>
      <c r="C10" s="81">
        <v>26</v>
      </c>
      <c r="E10" s="81">
        <v>1</v>
      </c>
      <c r="F10" s="81">
        <v>8</v>
      </c>
      <c r="G10" s="81">
        <v>11</v>
      </c>
      <c r="H10" s="81">
        <v>10</v>
      </c>
      <c r="I10" s="81">
        <v>7</v>
      </c>
      <c r="J10" s="81">
        <v>0</v>
      </c>
      <c r="K10" s="81">
        <v>20</v>
      </c>
      <c r="L10" s="81">
        <v>10</v>
      </c>
      <c r="M10" s="81">
        <v>6</v>
      </c>
      <c r="N10" s="81">
        <v>5</v>
      </c>
      <c r="O10" s="81">
        <v>1</v>
      </c>
      <c r="P10" s="81">
        <v>6</v>
      </c>
    </row>
    <row r="11" spans="1:16" ht="12.75" x14ac:dyDescent="0.2">
      <c r="B11" s="84" t="s">
        <v>153</v>
      </c>
      <c r="C11" s="82">
        <f t="shared" ref="C11:H11" si="2">SUM(C7:C10)</f>
        <v>142</v>
      </c>
      <c r="D11" s="82">
        <f t="shared" si="2"/>
        <v>0</v>
      </c>
      <c r="E11" s="82">
        <f t="shared" si="2"/>
        <v>11</v>
      </c>
      <c r="F11" s="82">
        <f>SUM(F7:F10)</f>
        <v>51</v>
      </c>
      <c r="G11" s="82">
        <f t="shared" si="2"/>
        <v>47</v>
      </c>
      <c r="H11" s="82">
        <f t="shared" si="2"/>
        <v>36</v>
      </c>
      <c r="I11" s="82">
        <f>SUM(I7:I10)</f>
        <v>32</v>
      </c>
      <c r="J11" s="82">
        <f t="shared" ref="J11:O11" si="3">SUM(J7:J10)</f>
        <v>7</v>
      </c>
      <c r="K11" s="82">
        <f t="shared" si="3"/>
        <v>53</v>
      </c>
      <c r="L11" s="82">
        <f t="shared" si="3"/>
        <v>43</v>
      </c>
      <c r="M11" s="82">
        <f t="shared" si="3"/>
        <v>18</v>
      </c>
      <c r="N11" s="82">
        <f t="shared" si="3"/>
        <v>14</v>
      </c>
      <c r="O11" s="82">
        <f t="shared" si="3"/>
        <v>9</v>
      </c>
      <c r="P11" s="82">
        <f>SUM(P7:P10)</f>
        <v>14</v>
      </c>
    </row>
    <row r="12" spans="1:16" ht="12.75" x14ac:dyDescent="0.2">
      <c r="A12" s="2" t="s">
        <v>183</v>
      </c>
      <c r="B12" s="2" t="s">
        <v>159</v>
      </c>
      <c r="C12" s="81">
        <v>73</v>
      </c>
      <c r="E12" s="81">
        <v>9</v>
      </c>
      <c r="F12" s="81">
        <v>29</v>
      </c>
      <c r="G12" s="81">
        <v>21</v>
      </c>
      <c r="H12" s="81">
        <v>17</v>
      </c>
      <c r="I12" s="81">
        <v>26</v>
      </c>
      <c r="J12" s="81">
        <v>4</v>
      </c>
      <c r="K12" s="81">
        <v>27</v>
      </c>
      <c r="L12" s="81">
        <v>18</v>
      </c>
      <c r="M12" s="81">
        <v>7</v>
      </c>
      <c r="N12" s="81">
        <v>3</v>
      </c>
      <c r="O12" s="81">
        <v>5</v>
      </c>
      <c r="P12" s="81">
        <v>7</v>
      </c>
    </row>
    <row r="13" spans="1:16" ht="12.75" x14ac:dyDescent="0.2">
      <c r="B13" s="2" t="s">
        <v>166</v>
      </c>
      <c r="C13" s="81">
        <v>17</v>
      </c>
      <c r="E13" s="81">
        <v>2</v>
      </c>
      <c r="F13" s="81">
        <v>7</v>
      </c>
      <c r="G13" s="81">
        <v>5</v>
      </c>
      <c r="H13" s="81">
        <v>3</v>
      </c>
      <c r="I13" s="81">
        <v>1</v>
      </c>
      <c r="J13" s="81">
        <v>2</v>
      </c>
      <c r="K13" s="81">
        <v>5</v>
      </c>
      <c r="L13" s="81">
        <v>3</v>
      </c>
      <c r="M13" s="81">
        <v>3</v>
      </c>
      <c r="N13" s="81">
        <v>5</v>
      </c>
      <c r="O13" s="81">
        <v>0</v>
      </c>
      <c r="P13" s="81">
        <v>0</v>
      </c>
    </row>
    <row r="14" spans="1:16" ht="12.75" x14ac:dyDescent="0.2">
      <c r="B14" s="2" t="s">
        <v>168</v>
      </c>
      <c r="C14" s="81">
        <v>20</v>
      </c>
      <c r="E14" s="81">
        <v>1</v>
      </c>
      <c r="F14" s="81">
        <v>2</v>
      </c>
      <c r="G14" s="81">
        <v>11</v>
      </c>
      <c r="H14" s="81">
        <v>11</v>
      </c>
      <c r="I14" s="81">
        <v>8</v>
      </c>
      <c r="J14" s="81">
        <v>0</v>
      </c>
      <c r="K14" s="81">
        <v>2</v>
      </c>
      <c r="L14" s="81">
        <v>5</v>
      </c>
      <c r="M14" s="81">
        <v>1</v>
      </c>
      <c r="N14" s="81">
        <v>2</v>
      </c>
      <c r="O14" s="81">
        <v>0</v>
      </c>
      <c r="P14" s="81">
        <v>0</v>
      </c>
    </row>
    <row r="15" spans="1:16" ht="12.75" x14ac:dyDescent="0.2">
      <c r="B15" s="2" t="s">
        <v>167</v>
      </c>
      <c r="C15" s="81">
        <v>34</v>
      </c>
      <c r="E15" s="81">
        <v>0</v>
      </c>
      <c r="F15" s="81">
        <v>13</v>
      </c>
      <c r="G15" s="81">
        <v>10</v>
      </c>
      <c r="H15" s="81">
        <v>8</v>
      </c>
      <c r="I15" s="81">
        <v>5</v>
      </c>
      <c r="J15" s="81">
        <v>0</v>
      </c>
      <c r="K15" s="81">
        <v>20</v>
      </c>
      <c r="L15" s="81">
        <v>11</v>
      </c>
      <c r="M15" s="81">
        <v>8</v>
      </c>
      <c r="N15" s="81">
        <v>4</v>
      </c>
      <c r="O15" s="81">
        <v>1</v>
      </c>
      <c r="P15" s="81">
        <v>6</v>
      </c>
    </row>
    <row r="16" spans="1:16" ht="12.75" x14ac:dyDescent="0.2">
      <c r="B16" s="84" t="s">
        <v>153</v>
      </c>
      <c r="C16" s="82">
        <f t="shared" ref="C16:H16" si="4">SUM(C12:C15)</f>
        <v>144</v>
      </c>
      <c r="D16" s="82">
        <f t="shared" si="4"/>
        <v>0</v>
      </c>
      <c r="E16" s="82">
        <f t="shared" si="4"/>
        <v>12</v>
      </c>
      <c r="F16" s="82">
        <f>SUM(F12:F15)</f>
        <v>51</v>
      </c>
      <c r="G16" s="82">
        <f t="shared" si="4"/>
        <v>47</v>
      </c>
      <c r="H16" s="82">
        <f t="shared" si="4"/>
        <v>39</v>
      </c>
      <c r="I16" s="82">
        <f>SUM(I12:I15)</f>
        <v>40</v>
      </c>
      <c r="J16" s="82">
        <f t="shared" ref="J16:O16" si="5">SUM(J12:J15)</f>
        <v>6</v>
      </c>
      <c r="K16" s="82">
        <f t="shared" si="5"/>
        <v>54</v>
      </c>
      <c r="L16" s="82">
        <f t="shared" si="5"/>
        <v>37</v>
      </c>
      <c r="M16" s="82">
        <f t="shared" si="5"/>
        <v>19</v>
      </c>
      <c r="N16" s="82">
        <f t="shared" si="5"/>
        <v>14</v>
      </c>
      <c r="O16" s="82">
        <f t="shared" si="5"/>
        <v>6</v>
      </c>
      <c r="P16" s="82">
        <f>SUM(P12:P15)</f>
        <v>13</v>
      </c>
    </row>
    <row r="17" spans="1:16" ht="12.75" x14ac:dyDescent="0.2">
      <c r="A17" s="2" t="s">
        <v>184</v>
      </c>
      <c r="B17" s="2" t="s">
        <v>159</v>
      </c>
      <c r="C17" s="81">
        <v>96</v>
      </c>
      <c r="E17" s="81">
        <v>21</v>
      </c>
      <c r="F17" s="81">
        <v>35</v>
      </c>
      <c r="G17" s="81">
        <v>26</v>
      </c>
      <c r="H17" s="81">
        <v>21</v>
      </c>
      <c r="I17" s="81">
        <v>23</v>
      </c>
      <c r="J17" s="81">
        <v>6</v>
      </c>
      <c r="K17" s="81">
        <v>33</v>
      </c>
      <c r="L17" s="81">
        <v>16</v>
      </c>
      <c r="M17" s="81">
        <v>5</v>
      </c>
      <c r="N17" s="81">
        <v>2</v>
      </c>
      <c r="O17" s="81">
        <v>5</v>
      </c>
      <c r="P17" s="81">
        <v>6</v>
      </c>
    </row>
    <row r="18" spans="1:16" ht="12.75" x14ac:dyDescent="0.2">
      <c r="B18" s="2" t="s">
        <v>166</v>
      </c>
      <c r="C18" s="81">
        <v>23</v>
      </c>
      <c r="E18" s="81">
        <v>0</v>
      </c>
      <c r="F18" s="81">
        <v>7</v>
      </c>
      <c r="G18" s="81">
        <v>12</v>
      </c>
      <c r="H18" s="81">
        <v>8</v>
      </c>
      <c r="I18" s="81">
        <v>0</v>
      </c>
      <c r="J18" s="81">
        <v>2</v>
      </c>
      <c r="K18" s="81">
        <v>3</v>
      </c>
      <c r="L18" s="81">
        <v>3</v>
      </c>
      <c r="M18" s="81">
        <v>7</v>
      </c>
      <c r="N18" s="81">
        <v>5</v>
      </c>
      <c r="O18" s="81">
        <v>0</v>
      </c>
      <c r="P18" s="81">
        <v>0</v>
      </c>
    </row>
    <row r="19" spans="1:16" ht="12.75" x14ac:dyDescent="0.2">
      <c r="B19" s="2" t="s">
        <v>168</v>
      </c>
      <c r="C19" s="81">
        <v>12</v>
      </c>
      <c r="E19" s="81">
        <v>4</v>
      </c>
      <c r="F19" s="81">
        <v>0</v>
      </c>
      <c r="G19" s="81">
        <v>2</v>
      </c>
      <c r="H19" s="81">
        <v>2</v>
      </c>
      <c r="I19" s="81">
        <v>3</v>
      </c>
      <c r="J19" s="81">
        <v>0</v>
      </c>
      <c r="K19" s="81">
        <v>2</v>
      </c>
      <c r="L19" s="81">
        <v>4</v>
      </c>
      <c r="M19" s="81">
        <v>1</v>
      </c>
      <c r="N19" s="81">
        <v>2</v>
      </c>
      <c r="O19" s="81">
        <v>0</v>
      </c>
      <c r="P19" s="81">
        <v>0</v>
      </c>
    </row>
    <row r="20" spans="1:16" ht="12.75" x14ac:dyDescent="0.2">
      <c r="B20" s="2" t="s">
        <v>167</v>
      </c>
      <c r="C20" s="81">
        <v>18</v>
      </c>
      <c r="E20" s="81">
        <v>1</v>
      </c>
      <c r="F20" s="81">
        <v>7</v>
      </c>
      <c r="G20" s="81">
        <v>7</v>
      </c>
      <c r="H20" s="81">
        <v>6</v>
      </c>
      <c r="I20" s="81">
        <v>4</v>
      </c>
      <c r="J20" s="81">
        <v>1</v>
      </c>
      <c r="K20" s="81">
        <v>13</v>
      </c>
      <c r="L20" s="81">
        <v>8</v>
      </c>
      <c r="M20" s="81">
        <v>7</v>
      </c>
      <c r="N20" s="81">
        <v>13</v>
      </c>
      <c r="O20" s="81">
        <v>0</v>
      </c>
      <c r="P20" s="81">
        <v>5</v>
      </c>
    </row>
    <row r="21" spans="1:16" ht="12.75" x14ac:dyDescent="0.2">
      <c r="B21" s="84" t="s">
        <v>153</v>
      </c>
      <c r="C21" s="82">
        <f t="shared" ref="C21:H21" si="6">SUM(C17:C20)</f>
        <v>149</v>
      </c>
      <c r="D21" s="82">
        <f t="shared" si="6"/>
        <v>0</v>
      </c>
      <c r="E21" s="82">
        <f t="shared" si="6"/>
        <v>26</v>
      </c>
      <c r="F21" s="82">
        <f>SUM(F17:F20)</f>
        <v>49</v>
      </c>
      <c r="G21" s="82">
        <f t="shared" si="6"/>
        <v>47</v>
      </c>
      <c r="H21" s="82">
        <f t="shared" si="6"/>
        <v>37</v>
      </c>
      <c r="I21" s="82">
        <f>SUM(I17:I20)</f>
        <v>30</v>
      </c>
      <c r="J21" s="82">
        <f t="shared" ref="J21:O21" si="7">SUM(J17:J20)</f>
        <v>9</v>
      </c>
      <c r="K21" s="82">
        <f t="shared" si="7"/>
        <v>51</v>
      </c>
      <c r="L21" s="82">
        <f t="shared" si="7"/>
        <v>31</v>
      </c>
      <c r="M21" s="82">
        <f t="shared" si="7"/>
        <v>20</v>
      </c>
      <c r="N21" s="82">
        <f t="shared" si="7"/>
        <v>22</v>
      </c>
      <c r="O21" s="82">
        <f t="shared" si="7"/>
        <v>5</v>
      </c>
      <c r="P21" s="82">
        <f>SUM(P17:P20)</f>
        <v>11</v>
      </c>
    </row>
    <row r="22" spans="1:16" ht="12.75" x14ac:dyDescent="0.2">
      <c r="A22" s="2" t="s">
        <v>185</v>
      </c>
      <c r="B22" s="2" t="s">
        <v>159</v>
      </c>
      <c r="C22" s="81">
        <v>100</v>
      </c>
      <c r="E22" s="81">
        <v>17</v>
      </c>
      <c r="F22" s="81">
        <v>39</v>
      </c>
      <c r="G22" s="81">
        <v>33</v>
      </c>
      <c r="H22" s="81">
        <v>26</v>
      </c>
      <c r="I22" s="81">
        <v>32</v>
      </c>
      <c r="J22" s="81">
        <v>6</v>
      </c>
      <c r="K22" s="81">
        <v>33</v>
      </c>
      <c r="L22" s="81">
        <v>15</v>
      </c>
      <c r="M22" s="81">
        <v>8</v>
      </c>
      <c r="N22" s="81">
        <v>3</v>
      </c>
      <c r="O22" s="81">
        <v>5</v>
      </c>
      <c r="P22" s="81">
        <v>8</v>
      </c>
    </row>
    <row r="23" spans="1:16" ht="12.75" x14ac:dyDescent="0.2">
      <c r="B23" s="2" t="s">
        <v>166</v>
      </c>
      <c r="C23" s="81">
        <v>24</v>
      </c>
      <c r="E23" s="81">
        <v>2</v>
      </c>
      <c r="F23" s="81">
        <v>17</v>
      </c>
      <c r="G23" s="81">
        <v>2</v>
      </c>
      <c r="H23" s="81">
        <v>1</v>
      </c>
      <c r="I23" s="81">
        <v>4</v>
      </c>
      <c r="J23" s="81">
        <v>2</v>
      </c>
      <c r="K23" s="81">
        <v>7</v>
      </c>
      <c r="L23" s="81">
        <v>3</v>
      </c>
      <c r="M23" s="81">
        <v>7</v>
      </c>
      <c r="N23" s="81">
        <v>9</v>
      </c>
      <c r="O23" s="81">
        <v>1</v>
      </c>
      <c r="P23" s="81">
        <v>0</v>
      </c>
    </row>
    <row r="24" spans="1:16" ht="12.75" x14ac:dyDescent="0.2">
      <c r="B24" s="2" t="s">
        <v>168</v>
      </c>
      <c r="C24" s="81">
        <v>14</v>
      </c>
      <c r="E24" s="81">
        <v>0</v>
      </c>
      <c r="F24" s="81">
        <v>5</v>
      </c>
      <c r="G24" s="81">
        <v>3</v>
      </c>
      <c r="H24" s="81">
        <v>3</v>
      </c>
      <c r="I24" s="81">
        <v>12</v>
      </c>
      <c r="J24" s="81">
        <v>0</v>
      </c>
      <c r="K24" s="81">
        <v>2</v>
      </c>
      <c r="L24" s="81">
        <v>5</v>
      </c>
      <c r="M24" s="81">
        <v>2</v>
      </c>
      <c r="N24" s="81">
        <v>2</v>
      </c>
      <c r="O24" s="81">
        <v>0</v>
      </c>
      <c r="P24" s="81">
        <v>0</v>
      </c>
    </row>
    <row r="25" spans="1:16" ht="12.75" x14ac:dyDescent="0.2">
      <c r="B25" s="2" t="s">
        <v>167</v>
      </c>
      <c r="C25" s="81">
        <v>21</v>
      </c>
      <c r="E25" s="81">
        <v>3</v>
      </c>
      <c r="F25" s="81">
        <v>11</v>
      </c>
      <c r="G25" s="81">
        <v>6</v>
      </c>
      <c r="H25" s="81">
        <v>5</v>
      </c>
      <c r="I25" s="81">
        <v>11</v>
      </c>
      <c r="J25" s="81">
        <v>1</v>
      </c>
      <c r="K25" s="81">
        <v>11</v>
      </c>
      <c r="L25" s="81">
        <v>6</v>
      </c>
      <c r="M25" s="81">
        <v>8</v>
      </c>
      <c r="N25" s="81">
        <v>10</v>
      </c>
      <c r="O25" s="81">
        <v>0</v>
      </c>
      <c r="P25" s="81">
        <v>5</v>
      </c>
    </row>
    <row r="26" spans="1:16" ht="12.75" x14ac:dyDescent="0.2">
      <c r="B26" s="84" t="s">
        <v>153</v>
      </c>
      <c r="C26" s="82">
        <f>SUM(C22:C25)</f>
        <v>159</v>
      </c>
      <c r="D26" s="82">
        <f t="shared" ref="D26" si="8">SUM(D22:D25)</f>
        <v>0</v>
      </c>
      <c r="E26" s="82">
        <f>SUM(E22:E25)</f>
        <v>22</v>
      </c>
      <c r="F26" s="82">
        <f>SUM(F22:F25)</f>
        <v>72</v>
      </c>
      <c r="G26" s="82">
        <f>SUM(G22:G25)</f>
        <v>44</v>
      </c>
      <c r="H26" s="82">
        <f>SUM(H22:H25)</f>
        <v>35</v>
      </c>
      <c r="I26" s="82">
        <f>SUM(I22:I25)</f>
        <v>59</v>
      </c>
      <c r="J26" s="82">
        <f t="shared" ref="J26:O26" si="9">SUM(J22:J25)</f>
        <v>9</v>
      </c>
      <c r="K26" s="82">
        <f t="shared" si="9"/>
        <v>53</v>
      </c>
      <c r="L26" s="82">
        <f t="shared" si="9"/>
        <v>29</v>
      </c>
      <c r="M26" s="82">
        <f t="shared" si="9"/>
        <v>25</v>
      </c>
      <c r="N26" s="82">
        <f t="shared" si="9"/>
        <v>24</v>
      </c>
      <c r="O26" s="82">
        <f t="shared" si="9"/>
        <v>6</v>
      </c>
      <c r="P26" s="82">
        <f>SUM(P22:P25)</f>
        <v>13</v>
      </c>
    </row>
    <row r="27" spans="1:16" ht="12.75" x14ac:dyDescent="0.2">
      <c r="A27" s="2" t="s">
        <v>186</v>
      </c>
      <c r="B27" s="2" t="s">
        <v>159</v>
      </c>
      <c r="C27" s="81">
        <v>77</v>
      </c>
      <c r="E27" s="81">
        <v>14</v>
      </c>
      <c r="F27" s="81">
        <v>31</v>
      </c>
      <c r="G27" s="81">
        <v>20</v>
      </c>
      <c r="H27" s="81">
        <v>17</v>
      </c>
      <c r="I27" s="81">
        <v>12</v>
      </c>
      <c r="J27" s="81">
        <v>4</v>
      </c>
      <c r="K27" s="81">
        <v>32</v>
      </c>
      <c r="L27" s="81">
        <v>22</v>
      </c>
      <c r="M27" s="81">
        <v>6</v>
      </c>
      <c r="N27" s="81">
        <v>5</v>
      </c>
      <c r="O27" s="81">
        <v>4</v>
      </c>
      <c r="P27" s="81">
        <v>7</v>
      </c>
    </row>
    <row r="28" spans="1:16" ht="12.75" x14ac:dyDescent="0.2">
      <c r="B28" s="2" t="s">
        <v>166</v>
      </c>
      <c r="C28" s="81">
        <v>19</v>
      </c>
      <c r="E28" s="81">
        <v>0</v>
      </c>
      <c r="F28" s="81">
        <v>5</v>
      </c>
      <c r="G28" s="81">
        <v>6</v>
      </c>
      <c r="H28" s="81">
        <v>2</v>
      </c>
      <c r="I28" s="81">
        <v>8</v>
      </c>
      <c r="J28" s="81">
        <v>2</v>
      </c>
      <c r="K28" s="81">
        <v>6</v>
      </c>
      <c r="L28" s="81">
        <v>3</v>
      </c>
      <c r="M28" s="81">
        <v>8</v>
      </c>
      <c r="N28" s="81">
        <v>10</v>
      </c>
      <c r="O28" s="81">
        <v>1</v>
      </c>
      <c r="P28" s="81">
        <v>0</v>
      </c>
    </row>
    <row r="29" spans="1:16" x14ac:dyDescent="0.3">
      <c r="B29" s="2" t="s">
        <v>168</v>
      </c>
      <c r="C29" s="81">
        <v>9</v>
      </c>
      <c r="E29" s="81">
        <v>2</v>
      </c>
      <c r="F29" s="81">
        <v>2</v>
      </c>
      <c r="G29" s="81">
        <v>4</v>
      </c>
      <c r="H29" s="81">
        <v>4</v>
      </c>
      <c r="I29" s="81">
        <v>1</v>
      </c>
      <c r="J29" s="81">
        <v>0</v>
      </c>
      <c r="K29" s="81">
        <v>2</v>
      </c>
      <c r="L29" s="81">
        <v>3</v>
      </c>
      <c r="M29" s="81">
        <v>2</v>
      </c>
      <c r="N29" s="81">
        <v>0</v>
      </c>
      <c r="O29" s="81">
        <v>0</v>
      </c>
      <c r="P29" s="81">
        <v>0</v>
      </c>
    </row>
    <row r="30" spans="1:16" x14ac:dyDescent="0.3">
      <c r="B30" s="2" t="s">
        <v>167</v>
      </c>
      <c r="C30" s="81">
        <v>34</v>
      </c>
      <c r="E30" s="81">
        <v>0</v>
      </c>
      <c r="F30" s="81">
        <v>18</v>
      </c>
      <c r="G30" s="81">
        <v>10</v>
      </c>
      <c r="H30" s="81">
        <v>10</v>
      </c>
      <c r="I30" s="81">
        <v>9</v>
      </c>
      <c r="J30" s="81">
        <v>1</v>
      </c>
      <c r="K30" s="81">
        <v>10</v>
      </c>
      <c r="L30" s="81">
        <v>8</v>
      </c>
      <c r="M30" s="81">
        <v>4</v>
      </c>
      <c r="N30" s="81">
        <v>16</v>
      </c>
      <c r="O30" s="81">
        <v>0</v>
      </c>
      <c r="P30" s="81">
        <v>4</v>
      </c>
    </row>
    <row r="31" spans="1:16" x14ac:dyDescent="0.3">
      <c r="B31" s="84" t="s">
        <v>153</v>
      </c>
      <c r="C31" s="82">
        <f t="shared" ref="C31:H31" si="10">SUM(C27:C30)</f>
        <v>139</v>
      </c>
      <c r="D31" s="82">
        <f t="shared" si="10"/>
        <v>0</v>
      </c>
      <c r="E31" s="82">
        <f t="shared" si="10"/>
        <v>16</v>
      </c>
      <c r="F31" s="82">
        <f t="shared" si="10"/>
        <v>56</v>
      </c>
      <c r="G31" s="82">
        <f t="shared" si="10"/>
        <v>40</v>
      </c>
      <c r="H31" s="82">
        <f t="shared" si="10"/>
        <v>33</v>
      </c>
      <c r="I31" s="82">
        <f>SUM(I27:I30)</f>
        <v>30</v>
      </c>
      <c r="J31" s="82">
        <f t="shared" ref="J31:O31" si="11">SUM(J27:J30)</f>
        <v>7</v>
      </c>
      <c r="K31" s="82">
        <f t="shared" si="11"/>
        <v>50</v>
      </c>
      <c r="L31" s="82">
        <f t="shared" si="11"/>
        <v>36</v>
      </c>
      <c r="M31" s="82">
        <f t="shared" si="11"/>
        <v>20</v>
      </c>
      <c r="N31" s="82">
        <f t="shared" si="11"/>
        <v>31</v>
      </c>
      <c r="O31" s="82">
        <f t="shared" si="11"/>
        <v>5</v>
      </c>
      <c r="P31" s="82">
        <f>SUM(P27:P30)</f>
        <v>11</v>
      </c>
    </row>
    <row r="32" spans="1:16" x14ac:dyDescent="0.3">
      <c r="A32" s="2" t="s">
        <v>187</v>
      </c>
      <c r="B32" s="2" t="s">
        <v>159</v>
      </c>
      <c r="C32" s="81">
        <v>52</v>
      </c>
      <c r="E32" s="81">
        <v>6</v>
      </c>
      <c r="F32" s="81">
        <v>25</v>
      </c>
      <c r="G32" s="81">
        <v>16</v>
      </c>
      <c r="H32" s="81">
        <v>12</v>
      </c>
      <c r="I32" s="81">
        <v>13</v>
      </c>
      <c r="J32" s="81">
        <v>4</v>
      </c>
      <c r="K32" s="81">
        <v>36</v>
      </c>
      <c r="L32" s="81">
        <v>26</v>
      </c>
      <c r="M32" s="81">
        <v>6</v>
      </c>
      <c r="N32" s="81">
        <v>5</v>
      </c>
      <c r="O32" s="81">
        <v>4</v>
      </c>
      <c r="P32" s="81">
        <v>8</v>
      </c>
    </row>
    <row r="33" spans="1:16" x14ac:dyDescent="0.3">
      <c r="B33" s="2" t="s">
        <v>166</v>
      </c>
      <c r="C33" s="81">
        <v>15</v>
      </c>
      <c r="E33" s="81">
        <v>1</v>
      </c>
      <c r="F33" s="81">
        <v>4</v>
      </c>
      <c r="G33" s="81">
        <v>8</v>
      </c>
      <c r="H33" s="81">
        <v>7</v>
      </c>
      <c r="I33" s="81">
        <v>1</v>
      </c>
      <c r="J33" s="81">
        <v>2</v>
      </c>
      <c r="K33" s="81">
        <v>7</v>
      </c>
      <c r="L33" s="81">
        <v>5</v>
      </c>
      <c r="M33" s="81">
        <v>5</v>
      </c>
      <c r="N33" s="81">
        <v>8</v>
      </c>
      <c r="O33" s="81">
        <v>1</v>
      </c>
      <c r="P33" s="81">
        <v>0</v>
      </c>
    </row>
    <row r="34" spans="1:16" x14ac:dyDescent="0.3">
      <c r="B34" s="2" t="s">
        <v>168</v>
      </c>
      <c r="C34" s="81">
        <v>14</v>
      </c>
      <c r="E34" s="81">
        <v>2</v>
      </c>
      <c r="F34" s="81">
        <v>5</v>
      </c>
      <c r="G34" s="81">
        <v>6</v>
      </c>
      <c r="H34" s="81">
        <v>5</v>
      </c>
      <c r="I34" s="81">
        <v>3</v>
      </c>
      <c r="J34" s="81">
        <v>0</v>
      </c>
      <c r="K34" s="81">
        <v>2</v>
      </c>
      <c r="L34" s="81">
        <v>4</v>
      </c>
      <c r="M34" s="81">
        <v>2</v>
      </c>
      <c r="N34" s="81">
        <v>0</v>
      </c>
      <c r="O34" s="81">
        <v>0</v>
      </c>
      <c r="P34" s="81">
        <v>0</v>
      </c>
    </row>
    <row r="35" spans="1:16" x14ac:dyDescent="0.3">
      <c r="B35" s="2" t="s">
        <v>167</v>
      </c>
      <c r="C35" s="81">
        <v>34</v>
      </c>
      <c r="E35" s="81">
        <v>6</v>
      </c>
      <c r="F35" s="81">
        <v>6</v>
      </c>
      <c r="G35" s="81">
        <v>6</v>
      </c>
      <c r="H35" s="81">
        <v>4</v>
      </c>
      <c r="I35" s="81">
        <v>6</v>
      </c>
      <c r="J35" s="81">
        <v>1</v>
      </c>
      <c r="K35" s="81">
        <v>8</v>
      </c>
      <c r="L35" s="81">
        <v>8</v>
      </c>
      <c r="M35" s="81">
        <v>3</v>
      </c>
      <c r="N35" s="81">
        <v>15</v>
      </c>
      <c r="O35" s="81">
        <v>0</v>
      </c>
      <c r="P35" s="81">
        <v>4</v>
      </c>
    </row>
    <row r="36" spans="1:16" x14ac:dyDescent="0.3">
      <c r="B36" s="84" t="s">
        <v>153</v>
      </c>
      <c r="C36" s="82">
        <f t="shared" ref="C36:H36" si="12">SUM(C32:C35)</f>
        <v>115</v>
      </c>
      <c r="D36" s="82">
        <f t="shared" si="12"/>
        <v>0</v>
      </c>
      <c r="E36" s="82">
        <f t="shared" si="12"/>
        <v>15</v>
      </c>
      <c r="F36" s="82">
        <f t="shared" si="12"/>
        <v>40</v>
      </c>
      <c r="G36" s="82">
        <f t="shared" si="12"/>
        <v>36</v>
      </c>
      <c r="H36" s="82">
        <f t="shared" si="12"/>
        <v>28</v>
      </c>
      <c r="I36" s="82">
        <f>SUM(I32:I35)</f>
        <v>23</v>
      </c>
      <c r="J36" s="82">
        <f t="shared" ref="J36:O36" si="13">SUM(J32:J35)</f>
        <v>7</v>
      </c>
      <c r="K36" s="82">
        <f t="shared" si="13"/>
        <v>53</v>
      </c>
      <c r="L36" s="82">
        <f t="shared" si="13"/>
        <v>43</v>
      </c>
      <c r="M36" s="82">
        <f t="shared" si="13"/>
        <v>16</v>
      </c>
      <c r="N36" s="82">
        <f t="shared" si="13"/>
        <v>28</v>
      </c>
      <c r="O36" s="82">
        <f t="shared" si="13"/>
        <v>5</v>
      </c>
      <c r="P36" s="82">
        <f>SUM(P32:P35)</f>
        <v>12</v>
      </c>
    </row>
    <row r="37" spans="1:16" x14ac:dyDescent="0.3">
      <c r="A37" s="2" t="s">
        <v>188</v>
      </c>
      <c r="B37" s="2" t="s">
        <v>159</v>
      </c>
      <c r="C37" s="86">
        <v>74</v>
      </c>
      <c r="D37" s="86"/>
      <c r="E37" s="86">
        <v>5</v>
      </c>
      <c r="F37" s="86">
        <v>30</v>
      </c>
      <c r="G37" s="86">
        <v>17</v>
      </c>
      <c r="H37" s="86">
        <v>16</v>
      </c>
      <c r="I37" s="86">
        <v>32</v>
      </c>
      <c r="J37" s="86">
        <v>5</v>
      </c>
      <c r="K37" s="86">
        <v>34</v>
      </c>
      <c r="L37" s="86">
        <v>22</v>
      </c>
      <c r="M37" s="86">
        <v>6</v>
      </c>
      <c r="N37" s="86">
        <v>4</v>
      </c>
      <c r="O37" s="86">
        <v>5</v>
      </c>
      <c r="P37" s="86">
        <v>10</v>
      </c>
    </row>
    <row r="38" spans="1:16" x14ac:dyDescent="0.3">
      <c r="B38" s="2" t="s">
        <v>166</v>
      </c>
      <c r="C38" s="100">
        <v>30</v>
      </c>
      <c r="D38" s="100"/>
      <c r="E38" s="100">
        <v>0</v>
      </c>
      <c r="F38" s="100">
        <v>4</v>
      </c>
      <c r="G38" s="100">
        <v>8</v>
      </c>
      <c r="H38" s="100">
        <v>7</v>
      </c>
      <c r="I38" s="100">
        <v>3</v>
      </c>
      <c r="J38" s="100">
        <v>2</v>
      </c>
      <c r="K38" s="100">
        <v>6</v>
      </c>
      <c r="L38" s="100">
        <v>6</v>
      </c>
      <c r="M38" s="100">
        <v>4</v>
      </c>
      <c r="N38" s="100">
        <v>15</v>
      </c>
      <c r="O38" s="100">
        <v>1</v>
      </c>
      <c r="P38" s="100">
        <v>0</v>
      </c>
    </row>
    <row r="39" spans="1:16" x14ac:dyDescent="0.3">
      <c r="B39" s="2" t="s">
        <v>168</v>
      </c>
      <c r="C39" s="100">
        <v>6</v>
      </c>
      <c r="D39" s="100"/>
      <c r="E39" s="100">
        <v>4</v>
      </c>
      <c r="F39" s="100">
        <v>0</v>
      </c>
      <c r="G39" s="100">
        <v>1</v>
      </c>
      <c r="H39" s="100">
        <v>1</v>
      </c>
      <c r="I39" s="100">
        <v>0</v>
      </c>
      <c r="J39" s="100">
        <v>0</v>
      </c>
      <c r="K39" s="100">
        <v>3</v>
      </c>
      <c r="L39" s="100">
        <v>4</v>
      </c>
      <c r="M39" s="100">
        <v>2</v>
      </c>
      <c r="N39" s="100">
        <v>0</v>
      </c>
      <c r="O39" s="100">
        <v>0</v>
      </c>
      <c r="P39" s="100">
        <v>0</v>
      </c>
    </row>
    <row r="40" spans="1:16" x14ac:dyDescent="0.3">
      <c r="B40" s="2" t="s">
        <v>167</v>
      </c>
      <c r="C40" s="100">
        <v>27</v>
      </c>
      <c r="D40" s="100"/>
      <c r="E40" s="100">
        <v>3</v>
      </c>
      <c r="F40" s="100">
        <v>6</v>
      </c>
      <c r="G40" s="100">
        <v>12</v>
      </c>
      <c r="H40" s="100">
        <v>10</v>
      </c>
      <c r="I40" s="100">
        <v>6</v>
      </c>
      <c r="J40" s="100">
        <v>1</v>
      </c>
      <c r="K40" s="100">
        <v>8</v>
      </c>
      <c r="L40" s="100">
        <v>7</v>
      </c>
      <c r="M40" s="100">
        <v>2</v>
      </c>
      <c r="N40" s="100">
        <v>10</v>
      </c>
      <c r="O40" s="100">
        <v>0</v>
      </c>
      <c r="P40" s="100">
        <v>3</v>
      </c>
    </row>
    <row r="41" spans="1:16" x14ac:dyDescent="0.3">
      <c r="B41" s="84" t="s">
        <v>153</v>
      </c>
      <c r="C41" s="82">
        <f>SUM(C37:C40)</f>
        <v>137</v>
      </c>
      <c r="D41" s="82">
        <f t="shared" ref="D41" si="14">SUM(D37:D40)</f>
        <v>0</v>
      </c>
      <c r="E41" s="82">
        <f>SUM(E37:E40)</f>
        <v>12</v>
      </c>
      <c r="F41" s="82">
        <f>SUM(F37:F40)</f>
        <v>40</v>
      </c>
      <c r="G41" s="82">
        <f>SUM(G37:G40)</f>
        <v>38</v>
      </c>
      <c r="H41" s="82">
        <f>SUM(H37:H40)</f>
        <v>34</v>
      </c>
      <c r="I41" s="82">
        <f>SUM(I37:I40)</f>
        <v>41</v>
      </c>
      <c r="J41" s="82">
        <f t="shared" ref="J41:O41" si="15">SUM(J37:J40)</f>
        <v>8</v>
      </c>
      <c r="K41" s="82">
        <f t="shared" si="15"/>
        <v>51</v>
      </c>
      <c r="L41" s="82">
        <f t="shared" si="15"/>
        <v>39</v>
      </c>
      <c r="M41" s="82">
        <f t="shared" si="15"/>
        <v>14</v>
      </c>
      <c r="N41" s="82">
        <f t="shared" si="15"/>
        <v>29</v>
      </c>
      <c r="O41" s="82">
        <f t="shared" si="15"/>
        <v>6</v>
      </c>
      <c r="P41" s="82">
        <f>SUM(P37:P40)</f>
        <v>13</v>
      </c>
    </row>
    <row r="42" spans="1:16" x14ac:dyDescent="0.3">
      <c r="A42" s="2" t="s">
        <v>189</v>
      </c>
      <c r="B42" s="2" t="s">
        <v>159</v>
      </c>
      <c r="C42" s="81">
        <v>67</v>
      </c>
      <c r="E42" s="81">
        <v>8</v>
      </c>
      <c r="F42" s="81">
        <v>22</v>
      </c>
      <c r="G42" s="81">
        <v>16</v>
      </c>
      <c r="H42" s="81">
        <v>14</v>
      </c>
      <c r="I42" s="81">
        <v>30</v>
      </c>
      <c r="J42" s="81">
        <v>6</v>
      </c>
      <c r="K42" s="81">
        <v>33</v>
      </c>
      <c r="L42" s="81">
        <v>18</v>
      </c>
      <c r="M42" s="81">
        <v>12</v>
      </c>
      <c r="N42" s="81">
        <v>3</v>
      </c>
      <c r="O42" s="81">
        <v>5</v>
      </c>
      <c r="P42" s="81">
        <v>10</v>
      </c>
    </row>
    <row r="43" spans="1:16" x14ac:dyDescent="0.3">
      <c r="B43" s="2" t="s">
        <v>166</v>
      </c>
      <c r="C43" s="81">
        <v>27</v>
      </c>
      <c r="E43" s="81">
        <v>1</v>
      </c>
      <c r="F43" s="81">
        <v>9</v>
      </c>
      <c r="G43" s="81">
        <v>12</v>
      </c>
      <c r="H43" s="81">
        <v>6</v>
      </c>
      <c r="I43" s="81">
        <v>2</v>
      </c>
      <c r="J43" s="81">
        <v>2</v>
      </c>
      <c r="K43" s="81">
        <v>7</v>
      </c>
      <c r="L43" s="81">
        <v>5</v>
      </c>
      <c r="M43" s="81">
        <v>5</v>
      </c>
      <c r="N43" s="81">
        <v>12</v>
      </c>
      <c r="O43" s="81">
        <v>1</v>
      </c>
      <c r="P43" s="81">
        <v>0</v>
      </c>
    </row>
    <row r="44" spans="1:16" x14ac:dyDescent="0.3">
      <c r="B44" s="2" t="s">
        <v>168</v>
      </c>
      <c r="C44" s="81">
        <v>12</v>
      </c>
      <c r="E44" s="81">
        <v>0</v>
      </c>
      <c r="F44" s="81">
        <v>7</v>
      </c>
      <c r="G44" s="81">
        <v>2</v>
      </c>
      <c r="H44" s="81">
        <v>2</v>
      </c>
      <c r="I44" s="81">
        <v>13</v>
      </c>
      <c r="J44" s="81">
        <v>0</v>
      </c>
      <c r="K44" s="81">
        <v>3</v>
      </c>
      <c r="L44" s="81">
        <v>4</v>
      </c>
      <c r="M44" s="81">
        <v>2</v>
      </c>
      <c r="N44" s="81">
        <v>0</v>
      </c>
      <c r="O44" s="81">
        <v>0</v>
      </c>
      <c r="P44" s="81">
        <v>0</v>
      </c>
    </row>
    <row r="45" spans="1:16" x14ac:dyDescent="0.3">
      <c r="B45" s="2" t="s">
        <v>167</v>
      </c>
      <c r="C45" s="81">
        <v>16</v>
      </c>
      <c r="E45" s="81">
        <v>4</v>
      </c>
      <c r="F45" s="81">
        <v>2</v>
      </c>
      <c r="G45" s="81">
        <v>9</v>
      </c>
      <c r="H45" s="81">
        <v>9</v>
      </c>
      <c r="I45" s="81">
        <v>2</v>
      </c>
      <c r="J45" s="81">
        <v>1</v>
      </c>
      <c r="K45" s="81">
        <v>7</v>
      </c>
      <c r="L45" s="81">
        <v>4</v>
      </c>
      <c r="M45" s="81">
        <v>2</v>
      </c>
      <c r="N45" s="81">
        <v>7</v>
      </c>
      <c r="O45" s="81">
        <v>0</v>
      </c>
      <c r="P45" s="81">
        <v>3</v>
      </c>
    </row>
    <row r="46" spans="1:16" x14ac:dyDescent="0.3">
      <c r="B46" s="84" t="s">
        <v>153</v>
      </c>
      <c r="C46" s="82">
        <f t="shared" ref="C46:H46" si="16">SUM(C42:C45)</f>
        <v>122</v>
      </c>
      <c r="D46" s="82">
        <f t="shared" si="16"/>
        <v>0</v>
      </c>
      <c r="E46" s="82">
        <f t="shared" si="16"/>
        <v>13</v>
      </c>
      <c r="F46" s="82">
        <f>SUM(F42:F45)</f>
        <v>40</v>
      </c>
      <c r="G46" s="82">
        <f t="shared" si="16"/>
        <v>39</v>
      </c>
      <c r="H46" s="82">
        <f t="shared" si="16"/>
        <v>31</v>
      </c>
      <c r="I46" s="82">
        <f>SUM(I42:I45)</f>
        <v>47</v>
      </c>
      <c r="J46" s="82">
        <f t="shared" ref="J46:O46" si="17">SUM(J42:J45)</f>
        <v>9</v>
      </c>
      <c r="K46" s="82">
        <f t="shared" si="17"/>
        <v>50</v>
      </c>
      <c r="L46" s="82">
        <f t="shared" si="17"/>
        <v>31</v>
      </c>
      <c r="M46" s="82">
        <f t="shared" si="17"/>
        <v>21</v>
      </c>
      <c r="N46" s="82">
        <f t="shared" si="17"/>
        <v>22</v>
      </c>
      <c r="O46" s="82">
        <f t="shared" si="17"/>
        <v>6</v>
      </c>
      <c r="P46" s="82">
        <f>SUM(P42:P45)</f>
        <v>13</v>
      </c>
    </row>
    <row r="47" spans="1:16" x14ac:dyDescent="0.3">
      <c r="A47" s="2" t="s">
        <v>190</v>
      </c>
      <c r="B47" s="2" t="s">
        <v>159</v>
      </c>
      <c r="C47" s="81">
        <v>92</v>
      </c>
      <c r="E47" s="81">
        <v>24</v>
      </c>
      <c r="F47" s="81">
        <v>18</v>
      </c>
      <c r="G47" s="81">
        <v>35</v>
      </c>
      <c r="H47" s="81">
        <v>25</v>
      </c>
      <c r="I47" s="81">
        <v>26</v>
      </c>
      <c r="J47" s="81">
        <v>5</v>
      </c>
      <c r="K47" s="81">
        <v>31</v>
      </c>
      <c r="L47" s="81">
        <v>17</v>
      </c>
      <c r="M47" s="81">
        <v>12</v>
      </c>
      <c r="N47" s="81">
        <v>1</v>
      </c>
      <c r="O47" s="81">
        <v>3</v>
      </c>
      <c r="P47" s="81">
        <v>9</v>
      </c>
    </row>
    <row r="48" spans="1:16" x14ac:dyDescent="0.3">
      <c r="B48" s="2" t="s">
        <v>166</v>
      </c>
      <c r="C48" s="81">
        <v>20</v>
      </c>
      <c r="E48" s="81">
        <v>1</v>
      </c>
      <c r="F48" s="81">
        <v>1</v>
      </c>
      <c r="G48" s="81">
        <v>11</v>
      </c>
      <c r="H48" s="81">
        <v>10</v>
      </c>
      <c r="I48" s="81">
        <v>7</v>
      </c>
      <c r="J48" s="81">
        <v>3</v>
      </c>
      <c r="K48" s="81">
        <v>9</v>
      </c>
      <c r="L48" s="81">
        <v>4</v>
      </c>
      <c r="M48" s="81">
        <v>3</v>
      </c>
      <c r="N48" s="81">
        <v>8</v>
      </c>
      <c r="O48" s="81">
        <v>1</v>
      </c>
      <c r="P48" s="81">
        <v>0</v>
      </c>
    </row>
    <row r="49" spans="1:16" x14ac:dyDescent="0.3">
      <c r="B49" s="2" t="s">
        <v>168</v>
      </c>
      <c r="C49" s="81">
        <v>15</v>
      </c>
      <c r="E49" s="81">
        <v>0</v>
      </c>
      <c r="F49" s="81">
        <v>4</v>
      </c>
      <c r="G49" s="81">
        <v>1</v>
      </c>
      <c r="H49" s="81">
        <v>1</v>
      </c>
      <c r="I49" s="81">
        <v>3</v>
      </c>
      <c r="J49" s="81">
        <v>0</v>
      </c>
      <c r="K49" s="81">
        <v>7</v>
      </c>
      <c r="L49" s="81">
        <v>3</v>
      </c>
      <c r="M49" s="81">
        <v>0</v>
      </c>
      <c r="N49" s="81">
        <v>0</v>
      </c>
      <c r="O49" s="81">
        <v>0</v>
      </c>
      <c r="P49" s="81">
        <v>0</v>
      </c>
    </row>
    <row r="50" spans="1:16" x14ac:dyDescent="0.3">
      <c r="B50" s="2" t="s">
        <v>167</v>
      </c>
      <c r="C50" s="81">
        <v>32</v>
      </c>
      <c r="E50" s="81">
        <v>8</v>
      </c>
      <c r="F50" s="81">
        <v>13</v>
      </c>
      <c r="G50" s="81">
        <v>9</v>
      </c>
      <c r="H50" s="81">
        <v>6</v>
      </c>
      <c r="I50" s="81">
        <v>11</v>
      </c>
      <c r="J50" s="81">
        <v>2</v>
      </c>
      <c r="K50" s="81">
        <v>7</v>
      </c>
      <c r="L50" s="81">
        <v>3</v>
      </c>
      <c r="M50" s="81">
        <v>3</v>
      </c>
      <c r="N50" s="81">
        <v>6</v>
      </c>
      <c r="O50" s="81">
        <v>0</v>
      </c>
      <c r="P50" s="81">
        <v>2</v>
      </c>
    </row>
    <row r="51" spans="1:16" x14ac:dyDescent="0.3">
      <c r="B51" s="84" t="s">
        <v>153</v>
      </c>
      <c r="C51" s="82">
        <f t="shared" ref="C51:H51" si="18">SUM(C47:C50)</f>
        <v>159</v>
      </c>
      <c r="D51" s="82">
        <f t="shared" si="18"/>
        <v>0</v>
      </c>
      <c r="E51" s="82">
        <f t="shared" si="18"/>
        <v>33</v>
      </c>
      <c r="F51" s="82">
        <f>SUM(F47:F50)</f>
        <v>36</v>
      </c>
      <c r="G51" s="82">
        <f t="shared" si="18"/>
        <v>56</v>
      </c>
      <c r="H51" s="82">
        <f t="shared" si="18"/>
        <v>42</v>
      </c>
      <c r="I51" s="82">
        <f>SUM(I47:I50)</f>
        <v>47</v>
      </c>
      <c r="J51" s="82">
        <f t="shared" ref="J51:O51" si="19">SUM(J47:J50)</f>
        <v>10</v>
      </c>
      <c r="K51" s="82">
        <f t="shared" si="19"/>
        <v>54</v>
      </c>
      <c r="L51" s="82">
        <f t="shared" si="19"/>
        <v>27</v>
      </c>
      <c r="M51" s="82">
        <f t="shared" si="19"/>
        <v>18</v>
      </c>
      <c r="N51" s="82">
        <f t="shared" si="19"/>
        <v>15</v>
      </c>
      <c r="O51" s="82">
        <f t="shared" si="19"/>
        <v>4</v>
      </c>
      <c r="P51" s="82">
        <f>SUM(P47:P50)</f>
        <v>11</v>
      </c>
    </row>
    <row r="52" spans="1:16" x14ac:dyDescent="0.3">
      <c r="A52" s="2" t="s">
        <v>191</v>
      </c>
      <c r="B52" s="2" t="s">
        <v>159</v>
      </c>
      <c r="C52" s="81">
        <v>69</v>
      </c>
      <c r="E52" s="81">
        <v>14</v>
      </c>
      <c r="F52" s="81">
        <v>14</v>
      </c>
      <c r="G52" s="81">
        <v>10</v>
      </c>
      <c r="H52" s="81">
        <v>9</v>
      </c>
      <c r="I52" s="81">
        <v>21</v>
      </c>
      <c r="J52" s="81">
        <v>6</v>
      </c>
      <c r="K52" s="81">
        <v>31</v>
      </c>
      <c r="L52" s="81">
        <v>13</v>
      </c>
      <c r="M52" s="81">
        <v>10</v>
      </c>
      <c r="N52" s="81">
        <v>3</v>
      </c>
      <c r="O52" s="81">
        <v>4</v>
      </c>
      <c r="P52" s="81">
        <v>9</v>
      </c>
    </row>
    <row r="53" spans="1:16" x14ac:dyDescent="0.3">
      <c r="B53" s="2" t="s">
        <v>166</v>
      </c>
      <c r="C53" s="81">
        <v>22</v>
      </c>
      <c r="E53" s="81">
        <v>2</v>
      </c>
      <c r="F53" s="81">
        <v>3</v>
      </c>
      <c r="G53" s="81">
        <v>10</v>
      </c>
      <c r="H53" s="81">
        <v>8</v>
      </c>
      <c r="I53" s="81">
        <v>4</v>
      </c>
      <c r="J53" s="81">
        <v>4</v>
      </c>
      <c r="K53" s="81">
        <v>13</v>
      </c>
      <c r="L53" s="81">
        <v>3</v>
      </c>
      <c r="M53" s="81">
        <v>3</v>
      </c>
      <c r="N53" s="81">
        <v>4</v>
      </c>
      <c r="O53" s="81">
        <v>1</v>
      </c>
      <c r="P53" s="81">
        <v>0</v>
      </c>
    </row>
    <row r="54" spans="1:16" x14ac:dyDescent="0.3">
      <c r="B54" s="2" t="s">
        <v>168</v>
      </c>
      <c r="C54" s="81">
        <v>10</v>
      </c>
      <c r="E54" s="81">
        <v>1</v>
      </c>
      <c r="F54" s="81">
        <v>3</v>
      </c>
      <c r="G54" s="81">
        <v>1</v>
      </c>
      <c r="H54" s="81">
        <v>1</v>
      </c>
      <c r="I54" s="81">
        <v>8</v>
      </c>
      <c r="J54" s="81">
        <v>0</v>
      </c>
      <c r="K54" s="81">
        <v>6</v>
      </c>
      <c r="L54" s="81">
        <v>4</v>
      </c>
      <c r="M54" s="81">
        <v>0</v>
      </c>
      <c r="N54" s="81">
        <v>0</v>
      </c>
      <c r="O54" s="81">
        <v>0</v>
      </c>
      <c r="P54" s="81">
        <v>0</v>
      </c>
    </row>
    <row r="55" spans="1:16" x14ac:dyDescent="0.3">
      <c r="B55" s="2" t="s">
        <v>167</v>
      </c>
      <c r="C55" s="81">
        <v>35</v>
      </c>
      <c r="E55" s="81">
        <v>10</v>
      </c>
      <c r="F55" s="81">
        <v>4</v>
      </c>
      <c r="G55" s="81">
        <v>12</v>
      </c>
      <c r="H55" s="81">
        <v>12</v>
      </c>
      <c r="I55" s="81">
        <v>14</v>
      </c>
      <c r="J55" s="81">
        <v>2</v>
      </c>
      <c r="K55" s="81">
        <v>6</v>
      </c>
      <c r="L55" s="81">
        <v>7</v>
      </c>
      <c r="M55" s="81">
        <v>3</v>
      </c>
      <c r="N55" s="81">
        <v>5</v>
      </c>
      <c r="O55" s="81">
        <v>0</v>
      </c>
      <c r="P55" s="81">
        <v>2</v>
      </c>
    </row>
    <row r="56" spans="1:16" x14ac:dyDescent="0.3">
      <c r="B56" s="84" t="s">
        <v>153</v>
      </c>
      <c r="C56" s="82">
        <f t="shared" ref="C56:H56" si="20">SUM(C52:C55)</f>
        <v>136</v>
      </c>
      <c r="D56" s="82">
        <f t="shared" si="20"/>
        <v>0</v>
      </c>
      <c r="E56" s="82">
        <f t="shared" si="20"/>
        <v>27</v>
      </c>
      <c r="F56" s="82">
        <f>SUM(F52:F55)</f>
        <v>24</v>
      </c>
      <c r="G56" s="82">
        <f t="shared" si="20"/>
        <v>33</v>
      </c>
      <c r="H56" s="82">
        <f t="shared" si="20"/>
        <v>30</v>
      </c>
      <c r="I56" s="82">
        <f>SUM(I52:I55)</f>
        <v>47</v>
      </c>
      <c r="J56" s="82">
        <f t="shared" ref="J56:O56" si="21">SUM(J52:J55)</f>
        <v>12</v>
      </c>
      <c r="K56" s="82">
        <f t="shared" si="21"/>
        <v>56</v>
      </c>
      <c r="L56" s="82">
        <f t="shared" si="21"/>
        <v>27</v>
      </c>
      <c r="M56" s="82">
        <f t="shared" si="21"/>
        <v>16</v>
      </c>
      <c r="N56" s="82">
        <f t="shared" si="21"/>
        <v>12</v>
      </c>
      <c r="O56" s="82">
        <f t="shared" si="21"/>
        <v>5</v>
      </c>
      <c r="P56" s="82">
        <f>SUM(P52:P55)</f>
        <v>11</v>
      </c>
    </row>
    <row r="57" spans="1:16" x14ac:dyDescent="0.3">
      <c r="A57" s="2" t="s">
        <v>192</v>
      </c>
      <c r="B57" s="2" t="s">
        <v>159</v>
      </c>
      <c r="C57" s="81">
        <v>65</v>
      </c>
      <c r="E57" s="81">
        <v>18</v>
      </c>
      <c r="F57" s="81">
        <v>7</v>
      </c>
      <c r="G57" s="81">
        <v>19</v>
      </c>
      <c r="H57" s="81">
        <v>16</v>
      </c>
      <c r="I57" s="81">
        <v>19</v>
      </c>
      <c r="J57" s="81">
        <v>6</v>
      </c>
      <c r="K57" s="81">
        <v>31</v>
      </c>
      <c r="L57" s="81">
        <v>17</v>
      </c>
      <c r="M57" s="81">
        <v>10</v>
      </c>
      <c r="N57" s="81">
        <v>3</v>
      </c>
      <c r="O57" s="81">
        <v>5</v>
      </c>
      <c r="P57" s="81">
        <v>9</v>
      </c>
    </row>
    <row r="58" spans="1:16" x14ac:dyDescent="0.3">
      <c r="B58" s="2" t="s">
        <v>166</v>
      </c>
      <c r="C58" s="81">
        <v>15</v>
      </c>
      <c r="E58" s="81">
        <v>3</v>
      </c>
      <c r="F58" s="81">
        <v>2</v>
      </c>
      <c r="G58" s="81">
        <v>2</v>
      </c>
      <c r="H58" s="81">
        <v>2</v>
      </c>
      <c r="I58" s="81">
        <v>5</v>
      </c>
      <c r="J58" s="81">
        <v>4</v>
      </c>
      <c r="K58" s="81">
        <v>13</v>
      </c>
      <c r="L58" s="81">
        <v>4</v>
      </c>
      <c r="M58" s="81">
        <v>2</v>
      </c>
      <c r="N58" s="81">
        <v>4</v>
      </c>
      <c r="O58" s="81">
        <v>1</v>
      </c>
      <c r="P58" s="81">
        <v>0</v>
      </c>
    </row>
    <row r="59" spans="1:16" x14ac:dyDescent="0.3">
      <c r="B59" s="2" t="s">
        <v>168</v>
      </c>
      <c r="C59" s="81">
        <v>1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1">
        <v>4</v>
      </c>
      <c r="L59" s="81">
        <v>4</v>
      </c>
      <c r="M59" s="81">
        <v>0</v>
      </c>
      <c r="N59" s="81">
        <v>1</v>
      </c>
      <c r="O59" s="81">
        <v>0</v>
      </c>
      <c r="P59" s="81">
        <v>0</v>
      </c>
    </row>
    <row r="60" spans="1:16" x14ac:dyDescent="0.3">
      <c r="B60" s="2" t="s">
        <v>167</v>
      </c>
      <c r="C60" s="81">
        <v>16</v>
      </c>
      <c r="E60" s="81">
        <v>0</v>
      </c>
      <c r="F60" s="81">
        <v>2</v>
      </c>
      <c r="G60" s="81">
        <v>3</v>
      </c>
      <c r="H60" s="81">
        <v>3</v>
      </c>
      <c r="I60" s="81">
        <v>12</v>
      </c>
      <c r="J60" s="81">
        <v>2</v>
      </c>
      <c r="K60" s="81">
        <v>7</v>
      </c>
      <c r="L60" s="81">
        <v>12</v>
      </c>
      <c r="M60" s="81">
        <v>3</v>
      </c>
      <c r="N60" s="81">
        <v>6</v>
      </c>
      <c r="O60" s="81">
        <v>0</v>
      </c>
      <c r="P60" s="81">
        <v>2</v>
      </c>
    </row>
    <row r="61" spans="1:16" x14ac:dyDescent="0.3">
      <c r="B61" s="84" t="s">
        <v>153</v>
      </c>
      <c r="C61" s="82">
        <f t="shared" ref="C61:H61" si="22">SUM(C57:C60)</f>
        <v>97</v>
      </c>
      <c r="D61" s="82">
        <f t="shared" si="22"/>
        <v>0</v>
      </c>
      <c r="E61" s="82">
        <f t="shared" si="22"/>
        <v>21</v>
      </c>
      <c r="F61" s="82">
        <f>SUM(F57:F60)</f>
        <v>11</v>
      </c>
      <c r="G61" s="82">
        <f t="shared" si="22"/>
        <v>24</v>
      </c>
      <c r="H61" s="82">
        <f t="shared" si="22"/>
        <v>21</v>
      </c>
      <c r="I61" s="82">
        <f>SUM(I57:I60)</f>
        <v>36</v>
      </c>
      <c r="J61" s="82">
        <f t="shared" ref="J61:O61" si="23">SUM(J57:J60)</f>
        <v>12</v>
      </c>
      <c r="K61" s="82">
        <f t="shared" si="23"/>
        <v>55</v>
      </c>
      <c r="L61" s="82">
        <f t="shared" si="23"/>
        <v>37</v>
      </c>
      <c r="M61" s="82">
        <f t="shared" si="23"/>
        <v>15</v>
      </c>
      <c r="N61" s="82">
        <f t="shared" si="23"/>
        <v>14</v>
      </c>
      <c r="O61" s="82">
        <f t="shared" si="23"/>
        <v>6</v>
      </c>
      <c r="P61" s="82">
        <f>SUM(P57:P60)</f>
        <v>11</v>
      </c>
    </row>
    <row r="63" spans="1:16" ht="21.6" x14ac:dyDescent="0.3">
      <c r="A63" s="85" t="s">
        <v>194</v>
      </c>
      <c r="B63" s="2" t="s">
        <v>159</v>
      </c>
      <c r="C63" s="81">
        <f>SUM(C2+C7+C12+C17+C22+C27+C32+C37+C42+C47+C52+C57)</f>
        <v>927</v>
      </c>
      <c r="D63" s="81">
        <v>270</v>
      </c>
      <c r="E63" s="81">
        <f t="shared" ref="E63:H66" si="24">SUM(E2+E7+E12+E17+E22+E27+E32+E37+E42+E47+E52+E57)</f>
        <v>148</v>
      </c>
      <c r="F63" s="81">
        <f>SUM(F2+F7+F12+F17+F22+F27+F32+F37+F42+F47+F52+F57)</f>
        <v>308</v>
      </c>
      <c r="G63" s="81">
        <f t="shared" si="24"/>
        <v>272</v>
      </c>
      <c r="H63" s="81">
        <f t="shared" si="24"/>
        <v>218</v>
      </c>
      <c r="I63" s="81">
        <f t="shared" ref="I63:J65" si="25">SUM(I2+I7+I12+I17+I22+I27+I32+I37+I42+I47+I52+I57)</f>
        <v>267</v>
      </c>
      <c r="J63" s="81">
        <f t="shared" si="25"/>
        <v>62</v>
      </c>
      <c r="K63" s="81">
        <f t="shared" ref="K63:O65" si="26">SUM(K2+K7+K12+K17+K22+K27+K32+K37+K42+K47+K52+K57)</f>
        <v>372</v>
      </c>
      <c r="L63" s="81">
        <f t="shared" si="26"/>
        <v>230</v>
      </c>
      <c r="M63" s="81">
        <f t="shared" si="26"/>
        <v>97</v>
      </c>
      <c r="N63" s="81">
        <f t="shared" si="26"/>
        <v>37</v>
      </c>
      <c r="O63" s="81">
        <f t="shared" si="26"/>
        <v>64</v>
      </c>
      <c r="P63" s="81">
        <f>SUM(P2+P7+P12+P17+P22+P27+P32+P37+P42+P47+P52+P57)</f>
        <v>98</v>
      </c>
    </row>
    <row r="64" spans="1:16" x14ac:dyDescent="0.3">
      <c r="B64" s="2" t="s">
        <v>166</v>
      </c>
      <c r="C64" s="81">
        <f>SUM(C3+C8+C13+C18+C23+C28+C33+C38+C43+C48+C53+C58)</f>
        <v>258</v>
      </c>
      <c r="D64" s="81">
        <v>0</v>
      </c>
      <c r="E64" s="81">
        <f t="shared" si="24"/>
        <v>16</v>
      </c>
      <c r="F64" s="81">
        <f t="shared" si="24"/>
        <v>75</v>
      </c>
      <c r="G64" s="81">
        <f t="shared" si="24"/>
        <v>89</v>
      </c>
      <c r="H64" s="81">
        <f t="shared" si="24"/>
        <v>62</v>
      </c>
      <c r="I64" s="81">
        <f t="shared" si="25"/>
        <v>38</v>
      </c>
      <c r="J64" s="81">
        <f t="shared" si="25"/>
        <v>29</v>
      </c>
      <c r="K64" s="81">
        <f t="shared" si="26"/>
        <v>86</v>
      </c>
      <c r="L64" s="81">
        <f t="shared" si="26"/>
        <v>50</v>
      </c>
      <c r="M64" s="81">
        <f t="shared" si="26"/>
        <v>53</v>
      </c>
      <c r="N64" s="81">
        <f t="shared" si="26"/>
        <v>90</v>
      </c>
      <c r="O64" s="81">
        <f t="shared" si="26"/>
        <v>8</v>
      </c>
      <c r="P64" s="81">
        <f>SUM(P3+P8+P13+P18+P23+P28+P33+P38+P43+P48+P53+P58)</f>
        <v>0</v>
      </c>
    </row>
    <row r="65" spans="1:16" x14ac:dyDescent="0.3">
      <c r="B65" s="2" t="s">
        <v>168</v>
      </c>
      <c r="C65" s="81">
        <f>SUM(C4+C9+C14+C19+C24+C29+C34+C39+C44+C49+C54+C59)</f>
        <v>136</v>
      </c>
      <c r="D65" s="81">
        <v>0</v>
      </c>
      <c r="E65" s="81">
        <f t="shared" si="24"/>
        <v>16</v>
      </c>
      <c r="F65" s="81">
        <f>SUM(F4+F9+F14+F19+F24+F29+F34+F39+F44+F49+F54+F59)</f>
        <v>38</v>
      </c>
      <c r="G65" s="81">
        <f t="shared" si="24"/>
        <v>37</v>
      </c>
      <c r="H65" s="81">
        <f t="shared" si="24"/>
        <v>36</v>
      </c>
      <c r="I65" s="81">
        <f t="shared" si="25"/>
        <v>65</v>
      </c>
      <c r="J65" s="81">
        <f t="shared" si="25"/>
        <v>0</v>
      </c>
      <c r="K65" s="81">
        <f t="shared" si="26"/>
        <v>35</v>
      </c>
      <c r="L65" s="81">
        <f t="shared" si="26"/>
        <v>48</v>
      </c>
      <c r="M65" s="81">
        <f t="shared" si="26"/>
        <v>13</v>
      </c>
      <c r="N65" s="81">
        <f t="shared" si="26"/>
        <v>14</v>
      </c>
      <c r="O65" s="81">
        <f t="shared" si="26"/>
        <v>0</v>
      </c>
      <c r="P65" s="81">
        <f>SUM(P4+P9+P14+P19+P24+P29+P34+P39+P44+P49+P54+P59)</f>
        <v>0</v>
      </c>
    </row>
    <row r="66" spans="1:16" x14ac:dyDescent="0.3">
      <c r="B66" s="2" t="s">
        <v>167</v>
      </c>
      <c r="C66" s="81">
        <f>SUM(C5+C10+C15+C20+C25+C30+C35+C40+C45+C50+C55+C60)</f>
        <v>308</v>
      </c>
      <c r="D66" s="81">
        <v>9</v>
      </c>
      <c r="E66" s="81">
        <f t="shared" si="24"/>
        <v>37</v>
      </c>
      <c r="F66" s="81">
        <f>SUM(F5+F10+F15+F20+F25+F30+F35+F40+F45+F50+F55+F60)</f>
        <v>98</v>
      </c>
      <c r="G66" s="81">
        <f t="shared" si="24"/>
        <v>99</v>
      </c>
      <c r="H66" s="81">
        <f t="shared" si="24"/>
        <v>87</v>
      </c>
      <c r="I66" s="81">
        <f>SUM(I5+I10+I15+I20+I25+I30+I35+I40+I45+I50+I55+I60)</f>
        <v>90</v>
      </c>
      <c r="J66" s="81">
        <f t="shared" ref="J66:N67" si="27">SUM(J5+J10+J15+J20+J25+J30+J35+J40+J45+J50+J55+J60)</f>
        <v>12</v>
      </c>
      <c r="K66" s="81">
        <f t="shared" si="27"/>
        <v>141</v>
      </c>
      <c r="L66" s="81">
        <f t="shared" si="27"/>
        <v>93</v>
      </c>
      <c r="M66" s="81">
        <f t="shared" si="27"/>
        <v>56</v>
      </c>
      <c r="N66" s="81">
        <f t="shared" si="27"/>
        <v>102</v>
      </c>
      <c r="O66" s="81">
        <f t="shared" ref="O66" si="28">SUM(O5+O10+O15+O20+O25+O30+O35+O40+O45+O50+O55+O60)</f>
        <v>3</v>
      </c>
      <c r="P66" s="81">
        <f>SUM(P5+P10+P15+P20+P25+P30+P35+P40+P45+P50+P55+P60)</f>
        <v>49</v>
      </c>
    </row>
    <row r="67" spans="1:16" x14ac:dyDescent="0.3">
      <c r="B67" s="84" t="s">
        <v>153</v>
      </c>
      <c r="C67" s="81">
        <f>SUM(C6+C11+C16+C21+C26+C31+C36+C41+C46+C51+C56+C61)</f>
        <v>1629</v>
      </c>
      <c r="D67" s="81">
        <f>SUM(D63:D66)</f>
        <v>279</v>
      </c>
      <c r="E67" s="81">
        <f>SUM(E63:E66)</f>
        <v>217</v>
      </c>
      <c r="F67" s="81">
        <f>SUM(F63:F66)</f>
        <v>519</v>
      </c>
      <c r="G67" s="81">
        <f>SUM(G6+G11+G16+G21+G26+G31+G36+G41+G46+G51+G56+G61)</f>
        <v>497</v>
      </c>
      <c r="H67" s="81">
        <f>SUM(H6+H11+H16+H21+H26+H31+H36+H41+H46+H51+H56+H61)</f>
        <v>403</v>
      </c>
      <c r="I67" s="81">
        <f>SUM(I6+I11+I16+I21+I26+I31+I36+I41+I46+I51+I56+I61)</f>
        <v>460</v>
      </c>
      <c r="J67" s="81">
        <f>SUM(J6+J11+J16+J21+J26+J31+J36+J41+J46+J51+J56+J61)</f>
        <v>103</v>
      </c>
      <c r="K67" s="81">
        <f t="shared" si="27"/>
        <v>634</v>
      </c>
      <c r="L67" s="81">
        <f t="shared" si="27"/>
        <v>421</v>
      </c>
      <c r="M67" s="81">
        <f t="shared" si="27"/>
        <v>219</v>
      </c>
      <c r="N67" s="81">
        <f t="shared" si="27"/>
        <v>243</v>
      </c>
      <c r="O67" s="81">
        <f>SUM(O6+O11+O16+O21+O26+O31+O36+O41+O46+O51+O56+O61)</f>
        <v>75</v>
      </c>
      <c r="P67" s="81">
        <f>SUM(P6+P11+P16+P21+P26+P31+P36+P41+P46+P51+P56+P61)</f>
        <v>147</v>
      </c>
    </row>
    <row r="70" spans="1:16" s="107" customFormat="1" x14ac:dyDescent="0.3">
      <c r="A70" s="105" t="s">
        <v>149</v>
      </c>
      <c r="B70" s="105" t="s">
        <v>159</v>
      </c>
      <c r="C70" s="106">
        <f t="shared" ref="C70:H70" si="29">SUM(C63/12)</f>
        <v>77.25</v>
      </c>
      <c r="D70" s="104">
        <f>SUM(D63/12)</f>
        <v>22.5</v>
      </c>
      <c r="E70" s="106">
        <f t="shared" si="29"/>
        <v>12.333333333333334</v>
      </c>
      <c r="F70" s="106">
        <f>SUM(F63/12)</f>
        <v>25.666666666666668</v>
      </c>
      <c r="G70" s="106">
        <f t="shared" si="29"/>
        <v>22.666666666666668</v>
      </c>
      <c r="H70" s="106">
        <f t="shared" si="29"/>
        <v>18.166666666666668</v>
      </c>
      <c r="I70" s="106">
        <f>SUM(I63/12)</f>
        <v>22.25</v>
      </c>
      <c r="J70" s="106">
        <f t="shared" ref="J70:O74" si="30">SUM(J63/12)</f>
        <v>5.166666666666667</v>
      </c>
      <c r="K70" s="106">
        <f t="shared" si="30"/>
        <v>31</v>
      </c>
      <c r="L70" s="106">
        <f t="shared" si="30"/>
        <v>19.166666666666668</v>
      </c>
      <c r="M70" s="106">
        <f t="shared" si="30"/>
        <v>8.0833333333333339</v>
      </c>
      <c r="N70" s="106">
        <f t="shared" si="30"/>
        <v>3.0833333333333335</v>
      </c>
      <c r="O70" s="106">
        <f t="shared" si="30"/>
        <v>5.333333333333333</v>
      </c>
      <c r="P70" s="106">
        <f>SUM(P63/12)</f>
        <v>8.1666666666666661</v>
      </c>
    </row>
    <row r="71" spans="1:16" x14ac:dyDescent="0.3">
      <c r="B71" s="2" t="s">
        <v>166</v>
      </c>
      <c r="C71" s="102">
        <f>SUM(C64/12)</f>
        <v>21.5</v>
      </c>
      <c r="D71" s="102">
        <f>SUM(D64/12)</f>
        <v>0</v>
      </c>
      <c r="E71" s="102">
        <f t="shared" ref="E71:H74" si="31">SUM(E64/12)</f>
        <v>1.3333333333333333</v>
      </c>
      <c r="F71" s="102">
        <f>SUM(F64/12)</f>
        <v>6.25</v>
      </c>
      <c r="G71" s="102">
        <f t="shared" si="31"/>
        <v>7.416666666666667</v>
      </c>
      <c r="H71" s="102">
        <f t="shared" si="31"/>
        <v>5.166666666666667</v>
      </c>
      <c r="I71" s="102">
        <f>SUM(I64/12)</f>
        <v>3.1666666666666665</v>
      </c>
      <c r="J71" s="102">
        <f t="shared" si="30"/>
        <v>2.4166666666666665</v>
      </c>
      <c r="K71" s="102">
        <f t="shared" si="30"/>
        <v>7.166666666666667</v>
      </c>
      <c r="L71" s="102">
        <f t="shared" si="30"/>
        <v>4.166666666666667</v>
      </c>
      <c r="M71" s="102">
        <f t="shared" si="30"/>
        <v>4.416666666666667</v>
      </c>
      <c r="N71" s="102">
        <f t="shared" si="30"/>
        <v>7.5</v>
      </c>
      <c r="O71" s="102">
        <f t="shared" si="30"/>
        <v>0.66666666666666663</v>
      </c>
      <c r="P71" s="102">
        <f>SUM(P64/12)</f>
        <v>0</v>
      </c>
    </row>
    <row r="72" spans="1:16" x14ac:dyDescent="0.3">
      <c r="B72" s="2" t="s">
        <v>168</v>
      </c>
      <c r="C72" s="102">
        <f>SUM(C65/12)</f>
        <v>11.333333333333334</v>
      </c>
      <c r="D72" s="102">
        <f>SUM(D65/12)</f>
        <v>0</v>
      </c>
      <c r="E72" s="102">
        <f t="shared" si="31"/>
        <v>1.3333333333333333</v>
      </c>
      <c r="F72" s="102">
        <f>SUM(F65/12)</f>
        <v>3.1666666666666665</v>
      </c>
      <c r="G72" s="102">
        <f t="shared" si="31"/>
        <v>3.0833333333333335</v>
      </c>
      <c r="H72" s="102">
        <f t="shared" si="31"/>
        <v>3</v>
      </c>
      <c r="I72" s="102">
        <f>SUM(I65/12)</f>
        <v>5.416666666666667</v>
      </c>
      <c r="J72" s="102">
        <f t="shared" si="30"/>
        <v>0</v>
      </c>
      <c r="K72" s="102">
        <f t="shared" si="30"/>
        <v>2.9166666666666665</v>
      </c>
      <c r="L72" s="102">
        <f t="shared" si="30"/>
        <v>4</v>
      </c>
      <c r="M72" s="102">
        <f t="shared" si="30"/>
        <v>1.0833333333333333</v>
      </c>
      <c r="N72" s="102">
        <f t="shared" si="30"/>
        <v>1.1666666666666667</v>
      </c>
      <c r="O72" s="102">
        <f t="shared" si="30"/>
        <v>0</v>
      </c>
      <c r="P72" s="102">
        <f>SUM(P65/12)</f>
        <v>0</v>
      </c>
    </row>
    <row r="73" spans="1:16" s="121" customFormat="1" x14ac:dyDescent="0.3">
      <c r="A73" s="3"/>
      <c r="B73" s="3" t="s">
        <v>167</v>
      </c>
      <c r="C73" s="104">
        <f>SUM(C66/12)</f>
        <v>25.666666666666668</v>
      </c>
      <c r="D73" s="104">
        <f>SUM(D66/12)</f>
        <v>0.75</v>
      </c>
      <c r="E73" s="104">
        <f t="shared" si="31"/>
        <v>3.0833333333333335</v>
      </c>
      <c r="F73" s="104">
        <f>SUM(F66/12)</f>
        <v>8.1666666666666661</v>
      </c>
      <c r="G73" s="104">
        <f t="shared" si="31"/>
        <v>8.25</v>
      </c>
      <c r="H73" s="104">
        <f t="shared" si="31"/>
        <v>7.25</v>
      </c>
      <c r="I73" s="104">
        <f>SUM(I66/12)</f>
        <v>7.5</v>
      </c>
      <c r="J73" s="104">
        <f t="shared" si="30"/>
        <v>1</v>
      </c>
      <c r="K73" s="104">
        <f t="shared" si="30"/>
        <v>11.75</v>
      </c>
      <c r="L73" s="104">
        <f t="shared" si="30"/>
        <v>7.75</v>
      </c>
      <c r="M73" s="104">
        <f t="shared" si="30"/>
        <v>4.666666666666667</v>
      </c>
      <c r="N73" s="104">
        <f t="shared" si="30"/>
        <v>8.5</v>
      </c>
      <c r="O73" s="104">
        <f t="shared" si="30"/>
        <v>0.25</v>
      </c>
      <c r="P73" s="104">
        <f>SUM(P66/12)</f>
        <v>4.083333333333333</v>
      </c>
    </row>
    <row r="74" spans="1:16" x14ac:dyDescent="0.3">
      <c r="B74" s="84" t="s">
        <v>153</v>
      </c>
      <c r="C74" s="102">
        <f>SUM(C67/12)</f>
        <v>135.75</v>
      </c>
      <c r="D74" s="102">
        <f>SUM(D67/12)</f>
        <v>23.25</v>
      </c>
      <c r="E74" s="102">
        <f t="shared" si="31"/>
        <v>18.083333333333332</v>
      </c>
      <c r="F74" s="102">
        <f>SUM(F67/12)</f>
        <v>43.25</v>
      </c>
      <c r="G74" s="102">
        <f t="shared" si="31"/>
        <v>41.416666666666664</v>
      </c>
      <c r="H74" s="102">
        <f t="shared" si="31"/>
        <v>33.583333333333336</v>
      </c>
      <c r="I74" s="102">
        <f>SUM(I67/12)</f>
        <v>38.333333333333336</v>
      </c>
      <c r="J74" s="102">
        <f t="shared" si="30"/>
        <v>8.5833333333333339</v>
      </c>
      <c r="K74" s="102">
        <f t="shared" si="30"/>
        <v>52.833333333333336</v>
      </c>
      <c r="L74" s="102">
        <f t="shared" si="30"/>
        <v>35.083333333333336</v>
      </c>
      <c r="M74" s="102">
        <f t="shared" si="30"/>
        <v>18.25</v>
      </c>
      <c r="N74" s="102">
        <f t="shared" si="30"/>
        <v>20.25</v>
      </c>
      <c r="O74" s="102">
        <f t="shared" si="30"/>
        <v>6.25</v>
      </c>
      <c r="P74" s="102">
        <f>SUM(P67/12)</f>
        <v>12.25</v>
      </c>
    </row>
    <row r="76" spans="1:16" x14ac:dyDescent="0.3">
      <c r="B76" s="2" t="s">
        <v>210</v>
      </c>
    </row>
  </sheetData>
  <pageMargins left="0.25" right="0.32" top="0.45" bottom="0.54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zoomScale="140" zoomScaleNormal="140" workbookViewId="0">
      <pane ySplit="1" topLeftCell="A32" activePane="bottomLeft" state="frozen"/>
      <selection pane="bottomLeft" activeCell="A67" sqref="A67:XFD67"/>
    </sheetView>
  </sheetViews>
  <sheetFormatPr defaultColWidth="9.109375" defaultRowHeight="10.199999999999999" x14ac:dyDescent="0.2"/>
  <cols>
    <col min="1" max="1" width="5.6640625" style="2" customWidth="1"/>
    <col min="2" max="2" width="10.5546875" style="2" customWidth="1"/>
    <col min="3" max="3" width="7.33203125" style="2" customWidth="1"/>
    <col min="4" max="4" width="10.109375" style="2" customWidth="1"/>
    <col min="5" max="5" width="8.33203125" style="2" customWidth="1"/>
    <col min="6" max="6" width="8.88671875" style="2" customWidth="1"/>
    <col min="7" max="7" width="9.6640625" style="2" customWidth="1"/>
    <col min="8" max="8" width="10.109375" style="2" customWidth="1"/>
    <col min="9" max="9" width="10.88671875" style="2" customWidth="1"/>
    <col min="10" max="10" width="5.6640625" style="2" customWidth="1"/>
    <col min="11" max="11" width="6.33203125" style="2" customWidth="1"/>
    <col min="12" max="12" width="7.44140625" style="2" customWidth="1"/>
    <col min="13" max="13" width="7" style="2" customWidth="1"/>
    <col min="14" max="14" width="6.6640625" style="2" customWidth="1"/>
    <col min="15" max="15" width="5.88671875" style="2" customWidth="1"/>
    <col min="16" max="16384" width="9.109375" style="2"/>
  </cols>
  <sheetData>
    <row r="1" spans="1:17" ht="45" x14ac:dyDescent="0.2">
      <c r="C1" s="83" t="s">
        <v>165</v>
      </c>
      <c r="D1" s="83" t="s">
        <v>169</v>
      </c>
      <c r="E1" s="83" t="s">
        <v>170</v>
      </c>
      <c r="F1" s="83" t="s">
        <v>171</v>
      </c>
      <c r="G1" s="83" t="s">
        <v>172</v>
      </c>
      <c r="H1" s="83" t="s">
        <v>174</v>
      </c>
      <c r="I1" s="83" t="s">
        <v>175</v>
      </c>
      <c r="J1" s="83" t="s">
        <v>160</v>
      </c>
      <c r="K1" s="83" t="s">
        <v>161</v>
      </c>
      <c r="L1" s="83" t="s">
        <v>162</v>
      </c>
      <c r="M1" s="83" t="s">
        <v>163</v>
      </c>
      <c r="N1" s="83" t="s">
        <v>164</v>
      </c>
      <c r="O1" s="83" t="s">
        <v>193</v>
      </c>
      <c r="P1" s="83" t="s">
        <v>173</v>
      </c>
    </row>
    <row r="2" spans="1:17" ht="11.25" x14ac:dyDescent="0.2">
      <c r="A2" s="2" t="s">
        <v>181</v>
      </c>
      <c r="B2" s="2" t="s">
        <v>176</v>
      </c>
      <c r="C2" s="2">
        <v>118</v>
      </c>
      <c r="E2" s="2">
        <v>42</v>
      </c>
      <c r="F2" s="2">
        <v>51</v>
      </c>
      <c r="G2" s="2">
        <v>13</v>
      </c>
      <c r="H2" s="2">
        <v>13</v>
      </c>
      <c r="I2" s="2">
        <v>45</v>
      </c>
      <c r="J2" s="2">
        <v>9</v>
      </c>
      <c r="K2" s="2">
        <v>58</v>
      </c>
      <c r="L2" s="2">
        <v>53</v>
      </c>
      <c r="M2" s="2">
        <v>18</v>
      </c>
      <c r="N2" s="2">
        <v>25.8</v>
      </c>
      <c r="O2" s="2">
        <v>19</v>
      </c>
      <c r="P2" s="2">
        <v>13</v>
      </c>
    </row>
    <row r="3" spans="1:17" ht="11.25" x14ac:dyDescent="0.2">
      <c r="B3" s="2" t="s">
        <v>214</v>
      </c>
      <c r="C3" s="2">
        <v>18</v>
      </c>
      <c r="E3" s="2">
        <v>0</v>
      </c>
      <c r="F3" s="2">
        <v>6</v>
      </c>
      <c r="G3" s="2">
        <v>6</v>
      </c>
      <c r="H3" s="2">
        <v>5</v>
      </c>
      <c r="I3" s="2">
        <v>3</v>
      </c>
      <c r="J3" s="2">
        <v>2</v>
      </c>
      <c r="K3" s="2">
        <v>10</v>
      </c>
      <c r="L3" s="2">
        <v>6</v>
      </c>
      <c r="M3" s="2">
        <v>2</v>
      </c>
      <c r="N3" s="2">
        <v>0.2</v>
      </c>
      <c r="O3" s="2">
        <v>0</v>
      </c>
      <c r="P3" s="2">
        <v>0</v>
      </c>
    </row>
    <row r="4" spans="1:17" x14ac:dyDescent="0.2">
      <c r="B4" s="2" t="s">
        <v>215</v>
      </c>
      <c r="C4" s="2">
        <v>17</v>
      </c>
      <c r="E4" s="2">
        <v>1</v>
      </c>
      <c r="F4" s="2">
        <v>3</v>
      </c>
      <c r="G4" s="2">
        <v>6</v>
      </c>
      <c r="H4" s="2">
        <v>4</v>
      </c>
      <c r="J4" s="2">
        <v>1</v>
      </c>
      <c r="K4" s="2">
        <v>10</v>
      </c>
      <c r="L4" s="2">
        <v>22</v>
      </c>
      <c r="M4" s="2">
        <v>3</v>
      </c>
      <c r="N4" s="2">
        <v>14.6</v>
      </c>
      <c r="O4" s="2">
        <v>1</v>
      </c>
      <c r="P4" s="2">
        <v>0</v>
      </c>
    </row>
    <row r="5" spans="1:17" x14ac:dyDescent="0.2">
      <c r="B5" s="2" t="s">
        <v>216</v>
      </c>
      <c r="C5" s="2">
        <v>14</v>
      </c>
      <c r="E5" s="2">
        <v>0</v>
      </c>
      <c r="F5" s="2">
        <v>7</v>
      </c>
      <c r="G5" s="2">
        <v>6</v>
      </c>
      <c r="H5" s="2">
        <v>5</v>
      </c>
      <c r="J5" s="2">
        <v>1</v>
      </c>
      <c r="K5" s="2">
        <v>1</v>
      </c>
      <c r="L5" s="2">
        <v>5</v>
      </c>
      <c r="M5" s="2">
        <v>4</v>
      </c>
      <c r="N5" s="2">
        <v>7.4</v>
      </c>
      <c r="O5" s="2">
        <v>0</v>
      </c>
      <c r="P5" s="2">
        <v>0</v>
      </c>
    </row>
    <row r="6" spans="1:17" ht="11.25" x14ac:dyDescent="0.2">
      <c r="B6" s="84" t="s">
        <v>154</v>
      </c>
      <c r="C6" s="84">
        <f>SUM(C2:C5)</f>
        <v>167</v>
      </c>
      <c r="D6" s="84">
        <f>SUM(D2:D5)</f>
        <v>0</v>
      </c>
      <c r="E6" s="84">
        <f>SUM(E2:E5)</f>
        <v>43</v>
      </c>
      <c r="F6" s="84">
        <f t="shared" ref="F6:P6" si="0">SUM(F2:F5)</f>
        <v>67</v>
      </c>
      <c r="G6" s="84">
        <f t="shared" si="0"/>
        <v>31</v>
      </c>
      <c r="H6" s="84">
        <f t="shared" si="0"/>
        <v>27</v>
      </c>
      <c r="I6" s="84">
        <f>SUM(I2:I5)</f>
        <v>48</v>
      </c>
      <c r="J6" s="84">
        <f t="shared" si="0"/>
        <v>13</v>
      </c>
      <c r="K6" s="84">
        <f t="shared" si="0"/>
        <v>79</v>
      </c>
      <c r="L6" s="84">
        <f t="shared" si="0"/>
        <v>86</v>
      </c>
      <c r="M6" s="84">
        <f t="shared" si="0"/>
        <v>27</v>
      </c>
      <c r="N6" s="84">
        <f t="shared" si="0"/>
        <v>48</v>
      </c>
      <c r="O6" s="84">
        <f t="shared" si="0"/>
        <v>20</v>
      </c>
      <c r="P6" s="84">
        <f t="shared" si="0"/>
        <v>13</v>
      </c>
    </row>
    <row r="7" spans="1:17" ht="11.25" x14ac:dyDescent="0.2">
      <c r="A7" s="2" t="s">
        <v>182</v>
      </c>
      <c r="B7" s="2" t="s">
        <v>176</v>
      </c>
      <c r="C7" s="2">
        <v>125</v>
      </c>
      <c r="E7" s="2">
        <v>59</v>
      </c>
      <c r="F7" s="2">
        <v>43</v>
      </c>
      <c r="G7" s="2">
        <v>14</v>
      </c>
      <c r="H7" s="2">
        <v>13</v>
      </c>
      <c r="I7" s="2">
        <v>35</v>
      </c>
      <c r="J7" s="2">
        <v>11</v>
      </c>
      <c r="K7" s="2">
        <v>60</v>
      </c>
      <c r="L7" s="2">
        <v>56</v>
      </c>
      <c r="M7" s="2">
        <v>19</v>
      </c>
      <c r="N7" s="2">
        <v>23.8</v>
      </c>
      <c r="O7" s="2">
        <v>20</v>
      </c>
      <c r="P7" s="2">
        <v>15</v>
      </c>
    </row>
    <row r="8" spans="1:17" ht="11.25" x14ac:dyDescent="0.2">
      <c r="B8" s="2" t="s">
        <v>214</v>
      </c>
      <c r="C8" s="2">
        <v>10</v>
      </c>
      <c r="E8" s="2">
        <v>2</v>
      </c>
      <c r="F8" s="2">
        <v>3</v>
      </c>
      <c r="G8" s="2">
        <v>4</v>
      </c>
      <c r="H8" s="2">
        <v>4</v>
      </c>
      <c r="I8" s="2">
        <v>5</v>
      </c>
      <c r="J8" s="2">
        <v>2</v>
      </c>
      <c r="K8" s="2">
        <v>10</v>
      </c>
      <c r="L8" s="2">
        <v>4</v>
      </c>
      <c r="M8" s="2">
        <v>0</v>
      </c>
      <c r="N8" s="2">
        <v>3.2</v>
      </c>
      <c r="O8" s="2">
        <v>0</v>
      </c>
      <c r="P8" s="2">
        <v>0</v>
      </c>
    </row>
    <row r="9" spans="1:17" ht="11.25" x14ac:dyDescent="0.2">
      <c r="B9" s="2" t="s">
        <v>215</v>
      </c>
      <c r="C9" s="2">
        <v>30</v>
      </c>
      <c r="E9" s="2">
        <v>3</v>
      </c>
      <c r="F9" s="2">
        <v>8</v>
      </c>
      <c r="G9" s="2">
        <v>7</v>
      </c>
      <c r="H9" s="2">
        <v>7</v>
      </c>
      <c r="I9" s="2">
        <v>1.6</v>
      </c>
      <c r="J9" s="2">
        <v>1</v>
      </c>
      <c r="K9" s="2">
        <v>9</v>
      </c>
      <c r="L9" s="2">
        <v>24</v>
      </c>
      <c r="M9" s="2">
        <v>5</v>
      </c>
      <c r="N9" s="2">
        <v>13.6</v>
      </c>
      <c r="O9" s="2">
        <v>0</v>
      </c>
      <c r="P9" s="2">
        <v>0</v>
      </c>
    </row>
    <row r="10" spans="1:17" x14ac:dyDescent="0.2">
      <c r="B10" s="2" t="s">
        <v>216</v>
      </c>
      <c r="C10" s="2">
        <v>18</v>
      </c>
      <c r="E10" s="2">
        <v>0</v>
      </c>
      <c r="F10" s="2">
        <v>5</v>
      </c>
      <c r="G10" s="2">
        <v>10</v>
      </c>
      <c r="H10" s="2">
        <v>10</v>
      </c>
      <c r="I10" s="2">
        <v>0.4</v>
      </c>
      <c r="J10" s="2">
        <v>1</v>
      </c>
      <c r="K10" s="2">
        <v>3</v>
      </c>
      <c r="L10" s="2">
        <v>7</v>
      </c>
      <c r="M10" s="2">
        <v>4</v>
      </c>
      <c r="N10" s="2">
        <v>8.4</v>
      </c>
      <c r="O10" s="2">
        <v>0</v>
      </c>
      <c r="P10" s="2">
        <v>0</v>
      </c>
    </row>
    <row r="11" spans="1:17" x14ac:dyDescent="0.2">
      <c r="B11" s="84" t="s">
        <v>154</v>
      </c>
      <c r="C11" s="84">
        <f>SUM(C7:C10)</f>
        <v>183</v>
      </c>
      <c r="D11" s="84">
        <f>SUM(D7:D10)</f>
        <v>0</v>
      </c>
      <c r="E11" s="84">
        <f>SUM(E7:E10)</f>
        <v>64</v>
      </c>
      <c r="F11" s="84">
        <f>SUM(F7:F10)</f>
        <v>59</v>
      </c>
      <c r="G11" s="84">
        <f t="shared" ref="G11:P11" si="1">SUM(G7:G10)</f>
        <v>35</v>
      </c>
      <c r="H11" s="84">
        <f t="shared" si="1"/>
        <v>34</v>
      </c>
      <c r="I11" s="84">
        <f>SUM(I7:I10)</f>
        <v>42</v>
      </c>
      <c r="J11" s="84">
        <f t="shared" si="1"/>
        <v>15</v>
      </c>
      <c r="K11" s="84">
        <f t="shared" si="1"/>
        <v>82</v>
      </c>
      <c r="L11" s="84">
        <f t="shared" si="1"/>
        <v>91</v>
      </c>
      <c r="M11" s="84">
        <f t="shared" si="1"/>
        <v>28</v>
      </c>
      <c r="N11" s="84">
        <f t="shared" si="1"/>
        <v>49</v>
      </c>
      <c r="O11" s="84">
        <f t="shared" si="1"/>
        <v>20</v>
      </c>
      <c r="P11" s="84">
        <f t="shared" si="1"/>
        <v>15</v>
      </c>
    </row>
    <row r="12" spans="1:17" x14ac:dyDescent="0.2">
      <c r="A12" s="2" t="s">
        <v>183</v>
      </c>
      <c r="B12" s="2" t="s">
        <v>176</v>
      </c>
      <c r="C12" s="2">
        <v>154</v>
      </c>
      <c r="E12" s="2">
        <v>41</v>
      </c>
      <c r="F12" s="2">
        <v>78</v>
      </c>
      <c r="G12" s="2">
        <v>21</v>
      </c>
      <c r="H12" s="2">
        <v>20</v>
      </c>
      <c r="I12" s="2">
        <v>70</v>
      </c>
      <c r="J12" s="2">
        <v>13</v>
      </c>
      <c r="K12" s="2">
        <v>64</v>
      </c>
      <c r="L12" s="2">
        <v>49</v>
      </c>
      <c r="M12" s="2">
        <v>23</v>
      </c>
      <c r="N12" s="2">
        <v>17.8</v>
      </c>
      <c r="O12" s="2">
        <v>19</v>
      </c>
      <c r="P12" s="2">
        <v>14</v>
      </c>
    </row>
    <row r="13" spans="1:17" ht="11.25" x14ac:dyDescent="0.2">
      <c r="B13" s="2" t="s">
        <v>214</v>
      </c>
      <c r="C13" s="2">
        <v>13</v>
      </c>
      <c r="E13" s="2">
        <v>1</v>
      </c>
      <c r="F13" s="2">
        <v>5</v>
      </c>
      <c r="G13" s="2">
        <v>5</v>
      </c>
      <c r="H13" s="2">
        <v>5</v>
      </c>
      <c r="I13" s="2">
        <v>3</v>
      </c>
      <c r="J13" s="2">
        <v>2</v>
      </c>
      <c r="K13" s="2">
        <v>9</v>
      </c>
      <c r="L13" s="2">
        <v>3</v>
      </c>
      <c r="M13" s="2">
        <v>0</v>
      </c>
      <c r="N13" s="2">
        <v>4.2</v>
      </c>
      <c r="O13" s="2">
        <v>0</v>
      </c>
      <c r="P13" s="2">
        <v>0</v>
      </c>
    </row>
    <row r="14" spans="1:17" x14ac:dyDescent="0.2">
      <c r="B14" s="2" t="s">
        <v>215</v>
      </c>
      <c r="C14" s="2">
        <v>38</v>
      </c>
      <c r="E14" s="2">
        <v>2</v>
      </c>
      <c r="F14" s="2">
        <v>12</v>
      </c>
      <c r="G14" s="2">
        <v>8</v>
      </c>
      <c r="H14" s="2">
        <v>7</v>
      </c>
      <c r="I14" s="2">
        <v>8</v>
      </c>
      <c r="J14" s="2">
        <v>0</v>
      </c>
      <c r="K14" s="2">
        <v>8</v>
      </c>
      <c r="L14" s="2">
        <v>24</v>
      </c>
      <c r="M14" s="2">
        <v>5</v>
      </c>
      <c r="N14" s="2">
        <v>8.8000000000000007</v>
      </c>
      <c r="O14" s="2">
        <v>0</v>
      </c>
      <c r="P14" s="2">
        <v>1</v>
      </c>
    </row>
    <row r="15" spans="1:17" x14ac:dyDescent="0.2">
      <c r="B15" s="2" t="s">
        <v>216</v>
      </c>
      <c r="C15" s="2">
        <v>21</v>
      </c>
      <c r="E15" s="2">
        <v>1</v>
      </c>
      <c r="F15" s="2">
        <v>11</v>
      </c>
      <c r="G15" s="2">
        <v>9</v>
      </c>
      <c r="H15" s="2">
        <v>9</v>
      </c>
      <c r="I15" s="2">
        <v>2</v>
      </c>
      <c r="J15" s="2">
        <v>1</v>
      </c>
      <c r="K15" s="2">
        <v>3</v>
      </c>
      <c r="L15" s="2">
        <v>6</v>
      </c>
      <c r="M15" s="2">
        <v>5</v>
      </c>
      <c r="N15" s="2">
        <v>9.1999999999999993</v>
      </c>
      <c r="O15" s="2">
        <v>0</v>
      </c>
      <c r="P15" s="2">
        <v>0</v>
      </c>
      <c r="Q15" s="84"/>
    </row>
    <row r="16" spans="1:17" ht="11.25" x14ac:dyDescent="0.2">
      <c r="B16" s="84" t="s">
        <v>154</v>
      </c>
      <c r="C16" s="84">
        <f>SUM(C12:C15)</f>
        <v>226</v>
      </c>
      <c r="D16" s="84">
        <f>SUM(D12:D15)</f>
        <v>0</v>
      </c>
      <c r="E16" s="84">
        <f>SUM(E12:E15)</f>
        <v>45</v>
      </c>
      <c r="F16" s="84">
        <f>SUM(F12:F15)</f>
        <v>106</v>
      </c>
      <c r="G16" s="84">
        <f t="shared" ref="G16:P16" si="2">SUM(G12:G15)</f>
        <v>43</v>
      </c>
      <c r="H16" s="84">
        <f t="shared" si="2"/>
        <v>41</v>
      </c>
      <c r="I16" s="84">
        <f t="shared" si="2"/>
        <v>83</v>
      </c>
      <c r="J16" s="84">
        <f t="shared" si="2"/>
        <v>16</v>
      </c>
      <c r="K16" s="84">
        <f t="shared" si="2"/>
        <v>84</v>
      </c>
      <c r="L16" s="84">
        <f t="shared" si="2"/>
        <v>82</v>
      </c>
      <c r="M16" s="84">
        <f t="shared" si="2"/>
        <v>33</v>
      </c>
      <c r="N16" s="84">
        <f t="shared" si="2"/>
        <v>40</v>
      </c>
      <c r="O16" s="84">
        <f t="shared" si="2"/>
        <v>19</v>
      </c>
      <c r="P16" s="84">
        <f t="shared" si="2"/>
        <v>15</v>
      </c>
    </row>
    <row r="17" spans="1:16" ht="11.25" x14ac:dyDescent="0.2">
      <c r="A17" s="2" t="s">
        <v>184</v>
      </c>
      <c r="B17" s="2" t="s">
        <v>176</v>
      </c>
      <c r="C17" s="2">
        <v>175</v>
      </c>
      <c r="E17" s="2">
        <v>65</v>
      </c>
      <c r="F17" s="2">
        <v>69</v>
      </c>
      <c r="G17" s="2">
        <v>21</v>
      </c>
      <c r="H17" s="2">
        <v>21</v>
      </c>
      <c r="I17" s="2">
        <v>40</v>
      </c>
      <c r="J17" s="2">
        <v>13</v>
      </c>
      <c r="K17" s="2">
        <v>67</v>
      </c>
      <c r="L17" s="2">
        <v>49</v>
      </c>
      <c r="M17" s="2">
        <v>24</v>
      </c>
      <c r="N17" s="2">
        <v>20.6</v>
      </c>
      <c r="O17" s="2">
        <v>18</v>
      </c>
      <c r="P17" s="2">
        <v>15</v>
      </c>
    </row>
    <row r="18" spans="1:16" ht="11.25" x14ac:dyDescent="0.2">
      <c r="B18" s="2" t="s">
        <v>214</v>
      </c>
      <c r="C18" s="2">
        <v>13</v>
      </c>
      <c r="E18" s="2">
        <v>3</v>
      </c>
      <c r="F18" s="2">
        <v>1</v>
      </c>
      <c r="G18" s="2">
        <v>4</v>
      </c>
      <c r="H18" s="2">
        <v>4</v>
      </c>
      <c r="I18" s="2">
        <v>0</v>
      </c>
      <c r="J18" s="2">
        <v>1</v>
      </c>
      <c r="K18" s="2">
        <v>8</v>
      </c>
      <c r="L18" s="2">
        <v>3</v>
      </c>
      <c r="M18" s="2">
        <v>0</v>
      </c>
      <c r="N18" s="2">
        <v>1.4</v>
      </c>
      <c r="O18" s="2">
        <v>0</v>
      </c>
      <c r="P18" s="2">
        <v>0</v>
      </c>
    </row>
    <row r="19" spans="1:16" x14ac:dyDescent="0.2">
      <c r="B19" s="2" t="s">
        <v>215</v>
      </c>
      <c r="C19" s="2">
        <v>35</v>
      </c>
      <c r="E19" s="2">
        <v>3</v>
      </c>
      <c r="F19" s="2">
        <v>10</v>
      </c>
      <c r="G19" s="2">
        <v>11</v>
      </c>
      <c r="H19" s="2">
        <v>6</v>
      </c>
      <c r="I19" s="2">
        <v>4</v>
      </c>
      <c r="J19" s="2">
        <v>0</v>
      </c>
      <c r="K19" s="2">
        <v>9</v>
      </c>
      <c r="L19" s="2">
        <v>24</v>
      </c>
      <c r="M19" s="2">
        <v>5</v>
      </c>
      <c r="N19" s="2">
        <v>6.8</v>
      </c>
      <c r="O19" s="2">
        <v>0</v>
      </c>
      <c r="P19" s="2">
        <v>1</v>
      </c>
    </row>
    <row r="20" spans="1:16" x14ac:dyDescent="0.2">
      <c r="B20" s="2" t="s">
        <v>216</v>
      </c>
      <c r="C20" s="2">
        <v>16</v>
      </c>
      <c r="E20" s="2">
        <v>1</v>
      </c>
      <c r="F20" s="2">
        <v>5</v>
      </c>
      <c r="G20" s="2">
        <v>5</v>
      </c>
      <c r="H20" s="2">
        <v>5</v>
      </c>
      <c r="I20" s="2">
        <v>1</v>
      </c>
      <c r="J20" s="2">
        <v>0</v>
      </c>
      <c r="K20" s="2">
        <v>6</v>
      </c>
      <c r="L20" s="2">
        <v>5</v>
      </c>
      <c r="M20" s="2">
        <v>3</v>
      </c>
      <c r="N20" s="2">
        <v>4.2</v>
      </c>
      <c r="O20" s="2">
        <v>0</v>
      </c>
      <c r="P20" s="2">
        <v>1</v>
      </c>
    </row>
    <row r="21" spans="1:16" x14ac:dyDescent="0.2">
      <c r="B21" s="84" t="s">
        <v>154</v>
      </c>
      <c r="C21" s="84">
        <f>SUM(C17:C20)</f>
        <v>239</v>
      </c>
      <c r="D21" s="84">
        <f>SUM(D17:D20)</f>
        <v>0</v>
      </c>
      <c r="E21" s="84">
        <f>SUM(E17:E20)</f>
        <v>72</v>
      </c>
      <c r="F21" s="84">
        <f>SUM(F17:F20)</f>
        <v>85</v>
      </c>
      <c r="G21" s="84">
        <f t="shared" ref="G21:P21" si="3">SUM(G17:G20)</f>
        <v>41</v>
      </c>
      <c r="H21" s="84">
        <f t="shared" si="3"/>
        <v>36</v>
      </c>
      <c r="I21" s="84">
        <f t="shared" si="3"/>
        <v>45</v>
      </c>
      <c r="J21" s="84">
        <f t="shared" si="3"/>
        <v>14</v>
      </c>
      <c r="K21" s="84">
        <f t="shared" si="3"/>
        <v>90</v>
      </c>
      <c r="L21" s="84">
        <f t="shared" si="3"/>
        <v>81</v>
      </c>
      <c r="M21" s="84">
        <f t="shared" si="3"/>
        <v>32</v>
      </c>
      <c r="N21" s="84">
        <f t="shared" si="3"/>
        <v>33</v>
      </c>
      <c r="O21" s="84">
        <f t="shared" si="3"/>
        <v>18</v>
      </c>
      <c r="P21" s="84">
        <f t="shared" si="3"/>
        <v>17</v>
      </c>
    </row>
    <row r="22" spans="1:16" ht="11.25" x14ac:dyDescent="0.2">
      <c r="A22" s="2" t="s">
        <v>185</v>
      </c>
      <c r="B22" s="2" t="s">
        <v>176</v>
      </c>
      <c r="C22" s="2">
        <v>155</v>
      </c>
      <c r="E22" s="2">
        <v>58</v>
      </c>
      <c r="F22" s="2">
        <v>41</v>
      </c>
      <c r="G22" s="2">
        <v>30</v>
      </c>
      <c r="H22" s="2">
        <v>26</v>
      </c>
      <c r="I22" s="2">
        <v>38</v>
      </c>
      <c r="J22" s="2">
        <v>12</v>
      </c>
      <c r="K22" s="2">
        <v>64</v>
      </c>
      <c r="L22" s="2">
        <v>44</v>
      </c>
      <c r="M22" s="2">
        <v>21</v>
      </c>
      <c r="N22" s="2">
        <v>22.6</v>
      </c>
      <c r="P22" s="2">
        <v>13</v>
      </c>
    </row>
    <row r="23" spans="1:16" ht="11.25" x14ac:dyDescent="0.2">
      <c r="B23" s="2" t="s">
        <v>214</v>
      </c>
      <c r="C23" s="2">
        <v>16</v>
      </c>
      <c r="E23" s="2">
        <v>3</v>
      </c>
      <c r="F23" s="2">
        <v>3</v>
      </c>
      <c r="G23" s="2">
        <v>6</v>
      </c>
      <c r="H23" s="2">
        <v>5</v>
      </c>
      <c r="I23" s="2">
        <v>3</v>
      </c>
      <c r="J23" s="2">
        <v>1</v>
      </c>
      <c r="K23" s="2">
        <v>9</v>
      </c>
      <c r="L23" s="2">
        <v>2</v>
      </c>
      <c r="M23" s="2">
        <v>0</v>
      </c>
      <c r="N23" s="2">
        <v>1.4</v>
      </c>
      <c r="O23" s="2">
        <v>16</v>
      </c>
      <c r="P23" s="2">
        <v>0</v>
      </c>
    </row>
    <row r="24" spans="1:16" x14ac:dyDescent="0.2">
      <c r="B24" s="2" t="s">
        <v>215</v>
      </c>
      <c r="C24" s="2">
        <v>45</v>
      </c>
      <c r="E24" s="2">
        <v>4</v>
      </c>
      <c r="F24" s="2">
        <v>2</v>
      </c>
      <c r="G24" s="2">
        <v>15</v>
      </c>
      <c r="H24" s="2">
        <v>11</v>
      </c>
      <c r="I24" s="2">
        <v>1.4</v>
      </c>
      <c r="J24" s="2">
        <v>0</v>
      </c>
      <c r="K24" s="2">
        <v>11</v>
      </c>
      <c r="L24" s="2">
        <v>26</v>
      </c>
      <c r="M24" s="2">
        <v>4</v>
      </c>
      <c r="N24" s="2">
        <v>2.8</v>
      </c>
      <c r="O24" s="2">
        <v>0</v>
      </c>
      <c r="P24" s="2">
        <v>2</v>
      </c>
    </row>
    <row r="25" spans="1:16" x14ac:dyDescent="0.2">
      <c r="B25" s="2" t="s">
        <v>216</v>
      </c>
      <c r="C25" s="2">
        <v>17</v>
      </c>
      <c r="E25" s="2">
        <v>0</v>
      </c>
      <c r="F25" s="2">
        <v>4</v>
      </c>
      <c r="G25" s="2">
        <v>10</v>
      </c>
      <c r="H25" s="2">
        <v>7</v>
      </c>
      <c r="I25" s="2">
        <v>0.6</v>
      </c>
      <c r="J25" s="2">
        <v>0</v>
      </c>
      <c r="K25" s="2">
        <v>5</v>
      </c>
      <c r="L25" s="2">
        <v>7</v>
      </c>
      <c r="M25" s="2">
        <v>3</v>
      </c>
      <c r="N25" s="2">
        <v>5.2</v>
      </c>
      <c r="O25" s="2">
        <v>0</v>
      </c>
      <c r="P25" s="2">
        <v>1</v>
      </c>
    </row>
    <row r="26" spans="1:16" x14ac:dyDescent="0.2">
      <c r="B26" s="84" t="s">
        <v>154</v>
      </c>
      <c r="C26" s="84">
        <f>SUM(C22:C25)</f>
        <v>233</v>
      </c>
      <c r="D26" s="84">
        <f>SUM(D22:D25)</f>
        <v>0</v>
      </c>
      <c r="E26" s="84">
        <f>SUM(E22:E25)</f>
        <v>65</v>
      </c>
      <c r="F26" s="84">
        <f t="shared" ref="F26:N26" si="4">SUM(F22:F25)</f>
        <v>50</v>
      </c>
      <c r="G26" s="84">
        <f t="shared" si="4"/>
        <v>61</v>
      </c>
      <c r="H26" s="84">
        <f t="shared" si="4"/>
        <v>49</v>
      </c>
      <c r="I26" s="84">
        <f>SUM(I22:I25)</f>
        <v>43</v>
      </c>
      <c r="J26" s="84">
        <f t="shared" si="4"/>
        <v>13</v>
      </c>
      <c r="K26" s="84">
        <f t="shared" si="4"/>
        <v>89</v>
      </c>
      <c r="L26" s="84">
        <f t="shared" si="4"/>
        <v>79</v>
      </c>
      <c r="M26" s="84">
        <f t="shared" si="4"/>
        <v>28</v>
      </c>
      <c r="N26" s="84">
        <f t="shared" si="4"/>
        <v>32</v>
      </c>
      <c r="O26" s="84">
        <f>SUM(O22:O25)</f>
        <v>16</v>
      </c>
      <c r="P26" s="84">
        <f>SUM(P22:P25)</f>
        <v>16</v>
      </c>
    </row>
    <row r="27" spans="1:16" x14ac:dyDescent="0.2">
      <c r="A27" s="2" t="s">
        <v>186</v>
      </c>
      <c r="B27" s="2" t="s">
        <v>176</v>
      </c>
      <c r="C27" s="2">
        <v>124</v>
      </c>
      <c r="E27" s="2">
        <v>51</v>
      </c>
      <c r="F27" s="2">
        <v>46</v>
      </c>
      <c r="G27" s="2">
        <v>9</v>
      </c>
      <c r="H27" s="2">
        <v>8</v>
      </c>
      <c r="I27" s="2">
        <v>42</v>
      </c>
      <c r="J27" s="2">
        <v>10</v>
      </c>
      <c r="K27" s="2">
        <v>72</v>
      </c>
      <c r="L27" s="2">
        <v>41</v>
      </c>
      <c r="M27" s="2">
        <v>21</v>
      </c>
      <c r="N27" s="2">
        <v>25.2</v>
      </c>
      <c r="O27" s="2">
        <v>16</v>
      </c>
      <c r="P27" s="2">
        <v>8</v>
      </c>
    </row>
    <row r="28" spans="1:16" x14ac:dyDescent="0.2">
      <c r="B28" s="2" t="s">
        <v>214</v>
      </c>
      <c r="C28" s="2">
        <v>22</v>
      </c>
      <c r="E28" s="2">
        <v>6</v>
      </c>
      <c r="F28" s="2">
        <v>6</v>
      </c>
      <c r="G28" s="2">
        <v>1</v>
      </c>
      <c r="H28" s="2">
        <v>1</v>
      </c>
      <c r="I28" s="2">
        <v>2</v>
      </c>
      <c r="J28" s="2">
        <v>4</v>
      </c>
      <c r="K28" s="2">
        <v>13</v>
      </c>
      <c r="L28" s="2">
        <v>2</v>
      </c>
      <c r="M28" s="2">
        <v>0</v>
      </c>
      <c r="N28" s="2">
        <v>5.8</v>
      </c>
      <c r="O28" s="2">
        <v>0</v>
      </c>
      <c r="P28" s="2">
        <v>0</v>
      </c>
    </row>
    <row r="29" spans="1:16" x14ac:dyDescent="0.2">
      <c r="B29" s="2" t="s">
        <v>215</v>
      </c>
      <c r="C29" s="2">
        <v>26</v>
      </c>
      <c r="E29" s="2">
        <v>1</v>
      </c>
      <c r="F29" s="2">
        <v>6</v>
      </c>
      <c r="G29" s="2">
        <v>5</v>
      </c>
      <c r="H29" s="2">
        <v>5</v>
      </c>
      <c r="I29" s="2">
        <v>11.4</v>
      </c>
      <c r="J29" s="2">
        <v>1</v>
      </c>
      <c r="K29" s="2">
        <v>8</v>
      </c>
      <c r="L29" s="2">
        <v>24</v>
      </c>
      <c r="M29" s="2">
        <v>3</v>
      </c>
      <c r="N29" s="2">
        <v>6.8</v>
      </c>
      <c r="O29" s="2">
        <v>0</v>
      </c>
      <c r="P29" s="2">
        <v>2</v>
      </c>
    </row>
    <row r="30" spans="1:16" x14ac:dyDescent="0.2">
      <c r="B30" s="2" t="s">
        <v>216</v>
      </c>
      <c r="C30" s="2">
        <v>18</v>
      </c>
      <c r="E30" s="2">
        <v>3</v>
      </c>
      <c r="F30" s="2">
        <v>5</v>
      </c>
      <c r="G30" s="2">
        <v>3</v>
      </c>
      <c r="H30" s="2">
        <v>2</v>
      </c>
      <c r="I30" s="2">
        <v>2.6</v>
      </c>
      <c r="J30" s="2">
        <v>0</v>
      </c>
      <c r="K30" s="2">
        <v>5</v>
      </c>
      <c r="L30" s="2">
        <v>4</v>
      </c>
      <c r="M30" s="2">
        <v>1</v>
      </c>
      <c r="N30" s="2">
        <v>5.2</v>
      </c>
      <c r="O30" s="2">
        <v>0</v>
      </c>
      <c r="P30" s="2">
        <v>2</v>
      </c>
    </row>
    <row r="31" spans="1:16" x14ac:dyDescent="0.2">
      <c r="B31" s="84" t="s">
        <v>154</v>
      </c>
      <c r="C31" s="84">
        <f t="shared" ref="C31:H31" si="5">SUM(C27:C30)</f>
        <v>190</v>
      </c>
      <c r="D31" s="84">
        <f t="shared" si="5"/>
        <v>0</v>
      </c>
      <c r="E31" s="84">
        <f t="shared" si="5"/>
        <v>61</v>
      </c>
      <c r="F31" s="84">
        <f t="shared" si="5"/>
        <v>63</v>
      </c>
      <c r="G31" s="84">
        <f t="shared" si="5"/>
        <v>18</v>
      </c>
      <c r="H31" s="84">
        <f t="shared" si="5"/>
        <v>16</v>
      </c>
      <c r="I31" s="84">
        <f t="shared" ref="I31:O31" si="6">SUM(I27:I30)</f>
        <v>58</v>
      </c>
      <c r="J31" s="84">
        <f t="shared" si="6"/>
        <v>15</v>
      </c>
      <c r="K31" s="84">
        <f t="shared" si="6"/>
        <v>98</v>
      </c>
      <c r="L31" s="84">
        <f t="shared" si="6"/>
        <v>71</v>
      </c>
      <c r="M31" s="84">
        <f t="shared" si="6"/>
        <v>25</v>
      </c>
      <c r="N31" s="84">
        <f t="shared" si="6"/>
        <v>43</v>
      </c>
      <c r="O31" s="84">
        <f t="shared" si="6"/>
        <v>16</v>
      </c>
      <c r="P31" s="84">
        <f t="shared" ref="P31" si="7">SUM(P27:P28)</f>
        <v>8</v>
      </c>
    </row>
    <row r="32" spans="1:16" x14ac:dyDescent="0.2">
      <c r="A32" s="2" t="s">
        <v>187</v>
      </c>
      <c r="B32" s="2" t="s">
        <v>176</v>
      </c>
      <c r="C32" s="2">
        <v>146</v>
      </c>
      <c r="E32" s="2">
        <v>56</v>
      </c>
      <c r="F32" s="2">
        <v>51</v>
      </c>
      <c r="G32" s="2">
        <v>17</v>
      </c>
      <c r="H32" s="2">
        <v>14</v>
      </c>
      <c r="I32" s="2">
        <v>17</v>
      </c>
      <c r="J32" s="2">
        <v>7</v>
      </c>
      <c r="K32" s="2">
        <v>70</v>
      </c>
      <c r="L32" s="2">
        <v>39</v>
      </c>
      <c r="M32" s="2">
        <v>19</v>
      </c>
      <c r="N32" s="2">
        <v>23</v>
      </c>
      <c r="O32" s="2">
        <v>11</v>
      </c>
      <c r="P32" s="2">
        <v>10</v>
      </c>
    </row>
    <row r="33" spans="1:16" x14ac:dyDescent="0.2">
      <c r="B33" s="2" t="s">
        <v>214</v>
      </c>
      <c r="C33" s="2">
        <v>5</v>
      </c>
      <c r="E33" s="2">
        <v>1</v>
      </c>
      <c r="F33" s="2">
        <v>1</v>
      </c>
      <c r="G33" s="2">
        <v>0</v>
      </c>
      <c r="H33" s="2">
        <v>0</v>
      </c>
      <c r="I33" s="2">
        <v>4</v>
      </c>
      <c r="J33" s="2">
        <v>4</v>
      </c>
      <c r="K33" s="2">
        <v>13</v>
      </c>
      <c r="L33" s="2">
        <v>1</v>
      </c>
      <c r="M33" s="2">
        <v>0</v>
      </c>
      <c r="N33" s="2">
        <v>8</v>
      </c>
      <c r="O33" s="2">
        <v>0</v>
      </c>
      <c r="P33" s="2">
        <v>0</v>
      </c>
    </row>
    <row r="34" spans="1:16" x14ac:dyDescent="0.2">
      <c r="B34" s="2" t="s">
        <v>215</v>
      </c>
      <c r="C34" s="2">
        <v>37</v>
      </c>
      <c r="E34" s="2">
        <v>4</v>
      </c>
      <c r="F34" s="2">
        <v>8</v>
      </c>
      <c r="G34" s="2">
        <v>13</v>
      </c>
      <c r="H34" s="2">
        <v>9</v>
      </c>
      <c r="I34" s="2">
        <v>8</v>
      </c>
      <c r="J34" s="2">
        <v>1</v>
      </c>
      <c r="K34" s="2">
        <v>7</v>
      </c>
      <c r="L34" s="2">
        <v>22</v>
      </c>
      <c r="M34" s="2">
        <v>2</v>
      </c>
      <c r="N34" s="2">
        <v>8.4</v>
      </c>
      <c r="O34" s="2">
        <v>0</v>
      </c>
      <c r="P34" s="2">
        <v>2</v>
      </c>
    </row>
    <row r="35" spans="1:16" x14ac:dyDescent="0.2">
      <c r="B35" s="2" t="s">
        <v>216</v>
      </c>
      <c r="C35" s="2">
        <v>24</v>
      </c>
      <c r="E35" s="2">
        <v>1</v>
      </c>
      <c r="F35" s="2">
        <v>6</v>
      </c>
      <c r="G35" s="2">
        <v>6</v>
      </c>
      <c r="H35" s="2">
        <v>5</v>
      </c>
      <c r="I35" s="2">
        <v>7</v>
      </c>
      <c r="J35" s="2">
        <v>0</v>
      </c>
      <c r="K35" s="2">
        <v>3</v>
      </c>
      <c r="L35" s="2">
        <v>2</v>
      </c>
      <c r="M35" s="2">
        <v>1</v>
      </c>
      <c r="N35" s="2">
        <v>2.6</v>
      </c>
      <c r="O35" s="2">
        <v>0</v>
      </c>
      <c r="P35" s="2">
        <v>2</v>
      </c>
    </row>
    <row r="36" spans="1:16" x14ac:dyDescent="0.2">
      <c r="B36" s="84" t="s">
        <v>154</v>
      </c>
      <c r="C36" s="84">
        <f t="shared" ref="C36:H36" si="8">SUM(C32:C35)</f>
        <v>212</v>
      </c>
      <c r="D36" s="84">
        <f t="shared" si="8"/>
        <v>0</v>
      </c>
      <c r="E36" s="84">
        <f t="shared" si="8"/>
        <v>62</v>
      </c>
      <c r="F36" s="84">
        <f t="shared" si="8"/>
        <v>66</v>
      </c>
      <c r="G36" s="84">
        <f t="shared" si="8"/>
        <v>36</v>
      </c>
      <c r="H36" s="84">
        <f t="shared" si="8"/>
        <v>28</v>
      </c>
      <c r="I36" s="84">
        <f t="shared" ref="I36:O36" si="9">SUM(I32:I35)</f>
        <v>36</v>
      </c>
      <c r="J36" s="84">
        <f t="shared" si="9"/>
        <v>12</v>
      </c>
      <c r="K36" s="84">
        <f t="shared" si="9"/>
        <v>93</v>
      </c>
      <c r="L36" s="84">
        <f t="shared" si="9"/>
        <v>64</v>
      </c>
      <c r="M36" s="84">
        <f t="shared" si="9"/>
        <v>22</v>
      </c>
      <c r="N36" s="84">
        <f t="shared" si="9"/>
        <v>42</v>
      </c>
      <c r="O36" s="84">
        <f t="shared" si="9"/>
        <v>11</v>
      </c>
      <c r="P36" s="84">
        <f t="shared" ref="P36" si="10">SUM(P32:P33)</f>
        <v>10</v>
      </c>
    </row>
    <row r="37" spans="1:16" x14ac:dyDescent="0.2">
      <c r="A37" s="2" t="s">
        <v>188</v>
      </c>
      <c r="B37" s="2" t="s">
        <v>176</v>
      </c>
      <c r="C37" s="2">
        <v>127</v>
      </c>
      <c r="E37" s="2">
        <v>53</v>
      </c>
      <c r="F37" s="2">
        <v>41</v>
      </c>
      <c r="G37" s="2">
        <v>18</v>
      </c>
      <c r="H37" s="2">
        <v>17</v>
      </c>
      <c r="I37" s="2">
        <v>53</v>
      </c>
      <c r="J37" s="2">
        <v>7</v>
      </c>
      <c r="K37" s="2">
        <v>70</v>
      </c>
      <c r="L37" s="2">
        <v>36</v>
      </c>
      <c r="M37" s="2">
        <v>18</v>
      </c>
      <c r="N37" s="2">
        <v>37</v>
      </c>
      <c r="O37" s="2">
        <v>10</v>
      </c>
      <c r="P37" s="2">
        <v>9</v>
      </c>
    </row>
    <row r="38" spans="1:16" x14ac:dyDescent="0.2">
      <c r="B38" s="2" t="s">
        <v>214</v>
      </c>
      <c r="C38" s="2">
        <v>18</v>
      </c>
      <c r="E38" s="2">
        <v>6</v>
      </c>
      <c r="F38" s="2">
        <v>5</v>
      </c>
      <c r="G38" s="2">
        <v>3</v>
      </c>
      <c r="H38" s="2">
        <v>1</v>
      </c>
      <c r="I38" s="2">
        <v>5</v>
      </c>
      <c r="J38" s="2">
        <v>5</v>
      </c>
      <c r="K38" s="2">
        <v>5</v>
      </c>
      <c r="L38" s="2">
        <v>13</v>
      </c>
      <c r="M38" s="2">
        <v>1</v>
      </c>
      <c r="N38" s="2">
        <v>3</v>
      </c>
      <c r="O38" s="2">
        <v>0</v>
      </c>
      <c r="P38" s="2">
        <v>0</v>
      </c>
    </row>
    <row r="39" spans="1:16" x14ac:dyDescent="0.2">
      <c r="B39" s="2" t="s">
        <v>215</v>
      </c>
      <c r="C39" s="2">
        <v>54</v>
      </c>
      <c r="E39" s="2">
        <v>7</v>
      </c>
      <c r="F39" s="2">
        <v>8</v>
      </c>
      <c r="G39" s="2">
        <v>21</v>
      </c>
      <c r="H39" s="2">
        <v>14</v>
      </c>
      <c r="I39" s="2">
        <v>5</v>
      </c>
      <c r="J39" s="2">
        <v>2</v>
      </c>
      <c r="K39" s="2">
        <v>5</v>
      </c>
      <c r="L39" s="2">
        <v>20</v>
      </c>
      <c r="M39" s="2">
        <v>3</v>
      </c>
      <c r="N39" s="2">
        <v>9</v>
      </c>
      <c r="O39" s="2">
        <v>0</v>
      </c>
      <c r="P39" s="2">
        <v>2</v>
      </c>
    </row>
    <row r="40" spans="1:16" x14ac:dyDescent="0.2">
      <c r="B40" s="2" t="s">
        <v>216</v>
      </c>
      <c r="C40" s="2">
        <v>22</v>
      </c>
      <c r="E40" s="2">
        <v>1</v>
      </c>
      <c r="F40" s="2">
        <v>4</v>
      </c>
      <c r="G40" s="2">
        <v>6</v>
      </c>
      <c r="H40" s="2">
        <v>6</v>
      </c>
      <c r="I40" s="2">
        <v>6</v>
      </c>
      <c r="J40" s="2">
        <v>0</v>
      </c>
      <c r="K40" s="2">
        <v>3</v>
      </c>
      <c r="L40" s="2">
        <v>2</v>
      </c>
      <c r="M40" s="2">
        <v>1</v>
      </c>
      <c r="N40" s="2">
        <v>4</v>
      </c>
      <c r="O40" s="2">
        <v>0</v>
      </c>
      <c r="P40" s="2">
        <v>2</v>
      </c>
    </row>
    <row r="41" spans="1:16" x14ac:dyDescent="0.2">
      <c r="B41" s="84" t="s">
        <v>154</v>
      </c>
      <c r="C41" s="84">
        <f>SUM(C37:C40)</f>
        <v>221</v>
      </c>
      <c r="D41" s="84">
        <f>SUM(D37:D40)</f>
        <v>0</v>
      </c>
      <c r="E41" s="84">
        <f>SUM(E37:E40)</f>
        <v>67</v>
      </c>
      <c r="F41" s="84">
        <f>SUM(F37:F40)</f>
        <v>58</v>
      </c>
      <c r="G41" s="84">
        <f t="shared" ref="G41:P41" si="11">SUM(G37:G40)</f>
        <v>48</v>
      </c>
      <c r="H41" s="84">
        <f t="shared" si="11"/>
        <v>38</v>
      </c>
      <c r="I41" s="84">
        <f t="shared" si="11"/>
        <v>69</v>
      </c>
      <c r="J41" s="84">
        <f t="shared" si="11"/>
        <v>14</v>
      </c>
      <c r="K41" s="84">
        <f t="shared" si="11"/>
        <v>83</v>
      </c>
      <c r="L41" s="84">
        <f t="shared" si="11"/>
        <v>71</v>
      </c>
      <c r="M41" s="84">
        <f t="shared" si="11"/>
        <v>23</v>
      </c>
      <c r="N41" s="84">
        <f t="shared" si="11"/>
        <v>53</v>
      </c>
      <c r="O41" s="84">
        <f t="shared" si="11"/>
        <v>10</v>
      </c>
      <c r="P41" s="84">
        <f t="shared" si="11"/>
        <v>13</v>
      </c>
    </row>
    <row r="42" spans="1:16" x14ac:dyDescent="0.2">
      <c r="A42" s="2" t="s">
        <v>189</v>
      </c>
      <c r="B42" s="2" t="s">
        <v>176</v>
      </c>
      <c r="C42" s="86">
        <v>157</v>
      </c>
      <c r="D42" s="86"/>
      <c r="E42" s="86">
        <v>49</v>
      </c>
      <c r="F42" s="86">
        <v>69</v>
      </c>
      <c r="G42" s="86">
        <v>13</v>
      </c>
      <c r="H42" s="86">
        <v>12</v>
      </c>
      <c r="I42" s="86">
        <v>58</v>
      </c>
      <c r="J42" s="86">
        <v>5</v>
      </c>
      <c r="K42" s="86">
        <v>84</v>
      </c>
      <c r="L42" s="86">
        <v>35</v>
      </c>
      <c r="M42" s="86">
        <v>16</v>
      </c>
      <c r="N42" s="86">
        <v>23</v>
      </c>
      <c r="O42" s="86">
        <v>11</v>
      </c>
      <c r="P42" s="86">
        <v>9</v>
      </c>
    </row>
    <row r="43" spans="1:16" x14ac:dyDescent="0.2">
      <c r="B43" s="2" t="s">
        <v>214</v>
      </c>
      <c r="C43" s="2">
        <v>12</v>
      </c>
      <c r="E43" s="2">
        <v>2</v>
      </c>
      <c r="F43" s="2">
        <v>2</v>
      </c>
      <c r="G43" s="2">
        <v>6</v>
      </c>
      <c r="H43" s="2">
        <v>5</v>
      </c>
      <c r="I43" s="2">
        <v>7</v>
      </c>
      <c r="J43" s="2">
        <v>5</v>
      </c>
      <c r="K43" s="2">
        <v>13</v>
      </c>
      <c r="L43" s="2">
        <v>1</v>
      </c>
      <c r="M43" s="2">
        <v>0</v>
      </c>
      <c r="N43" s="2">
        <v>3</v>
      </c>
      <c r="O43" s="2">
        <v>0</v>
      </c>
      <c r="P43" s="2">
        <v>0</v>
      </c>
    </row>
    <row r="44" spans="1:16" x14ac:dyDescent="0.2">
      <c r="B44" s="2" t="s">
        <v>215</v>
      </c>
      <c r="C44" s="2">
        <v>33</v>
      </c>
      <c r="E44" s="2">
        <v>3</v>
      </c>
      <c r="F44" s="2">
        <v>9</v>
      </c>
      <c r="G44" s="2">
        <v>8</v>
      </c>
      <c r="H44" s="2">
        <v>7</v>
      </c>
      <c r="I44" s="2">
        <v>7</v>
      </c>
      <c r="J44" s="2">
        <v>2</v>
      </c>
      <c r="K44" s="2">
        <v>4</v>
      </c>
      <c r="L44" s="2">
        <v>18</v>
      </c>
      <c r="M44" s="2">
        <v>1</v>
      </c>
      <c r="N44" s="2">
        <v>10.199999999999999</v>
      </c>
      <c r="O44" s="2">
        <v>0</v>
      </c>
      <c r="P44" s="2">
        <v>5</v>
      </c>
    </row>
    <row r="45" spans="1:16" x14ac:dyDescent="0.2">
      <c r="B45" s="2" t="s">
        <v>216</v>
      </c>
      <c r="C45" s="2">
        <v>12</v>
      </c>
      <c r="E45" s="2">
        <v>0</v>
      </c>
      <c r="F45" s="2">
        <v>6</v>
      </c>
      <c r="G45" s="2">
        <v>6</v>
      </c>
      <c r="H45" s="2">
        <v>4</v>
      </c>
      <c r="I45" s="2">
        <v>3</v>
      </c>
      <c r="J45" s="2">
        <v>0</v>
      </c>
      <c r="K45" s="2">
        <v>4</v>
      </c>
      <c r="L45" s="2">
        <v>2</v>
      </c>
      <c r="M45" s="2">
        <v>0</v>
      </c>
      <c r="N45" s="2">
        <v>4.8</v>
      </c>
      <c r="O45" s="2">
        <v>0</v>
      </c>
      <c r="P45" s="2">
        <v>3</v>
      </c>
    </row>
    <row r="46" spans="1:16" x14ac:dyDescent="0.2">
      <c r="B46" s="84" t="s">
        <v>154</v>
      </c>
      <c r="C46" s="84">
        <f>SUM(C42:C45)</f>
        <v>214</v>
      </c>
      <c r="D46" s="84">
        <f>SUM(D42:D45)</f>
        <v>0</v>
      </c>
      <c r="E46" s="84">
        <f>SUM(E42:E45)</f>
        <v>54</v>
      </c>
      <c r="F46" s="84">
        <f>SUM(F42:F45)</f>
        <v>86</v>
      </c>
      <c r="G46" s="84">
        <f t="shared" ref="G46:P46" si="12">SUM(G42:G45)</f>
        <v>33</v>
      </c>
      <c r="H46" s="84">
        <f t="shared" si="12"/>
        <v>28</v>
      </c>
      <c r="I46" s="84">
        <f t="shared" si="12"/>
        <v>75</v>
      </c>
      <c r="J46" s="84">
        <f t="shared" si="12"/>
        <v>12</v>
      </c>
      <c r="K46" s="84">
        <f t="shared" si="12"/>
        <v>105</v>
      </c>
      <c r="L46" s="84">
        <f t="shared" si="12"/>
        <v>56</v>
      </c>
      <c r="M46" s="84">
        <f t="shared" si="12"/>
        <v>17</v>
      </c>
      <c r="N46" s="84">
        <f t="shared" si="12"/>
        <v>41</v>
      </c>
      <c r="O46" s="84">
        <f t="shared" si="12"/>
        <v>11</v>
      </c>
      <c r="P46" s="84">
        <f t="shared" si="12"/>
        <v>17</v>
      </c>
    </row>
    <row r="47" spans="1:16" x14ac:dyDescent="0.2">
      <c r="A47" s="2" t="s">
        <v>190</v>
      </c>
      <c r="B47" s="2" t="s">
        <v>176</v>
      </c>
      <c r="C47" s="2">
        <v>169</v>
      </c>
      <c r="E47" s="2">
        <v>81</v>
      </c>
      <c r="F47" s="2">
        <v>43</v>
      </c>
      <c r="G47" s="2">
        <v>10</v>
      </c>
      <c r="H47" s="2">
        <v>9</v>
      </c>
      <c r="I47" s="2">
        <v>48</v>
      </c>
      <c r="J47" s="2">
        <v>8</v>
      </c>
      <c r="K47" s="2">
        <v>84</v>
      </c>
      <c r="L47" s="2">
        <v>35</v>
      </c>
      <c r="M47" s="2">
        <v>21</v>
      </c>
      <c r="N47" s="2">
        <v>34</v>
      </c>
      <c r="O47" s="2">
        <v>11</v>
      </c>
      <c r="P47" s="2">
        <v>10</v>
      </c>
    </row>
    <row r="48" spans="1:16" x14ac:dyDescent="0.2">
      <c r="B48" s="2" t="s">
        <v>214</v>
      </c>
      <c r="C48" s="2">
        <v>14</v>
      </c>
      <c r="E48" s="2">
        <v>3</v>
      </c>
      <c r="F48" s="2">
        <v>2</v>
      </c>
      <c r="G48" s="2">
        <v>6</v>
      </c>
      <c r="H48" s="2">
        <v>5</v>
      </c>
      <c r="I48" s="2">
        <v>3</v>
      </c>
      <c r="J48" s="2">
        <v>4</v>
      </c>
      <c r="K48" s="2">
        <v>13</v>
      </c>
      <c r="L48" s="2">
        <v>1</v>
      </c>
      <c r="M48" s="2">
        <v>0</v>
      </c>
      <c r="N48" s="2">
        <v>4</v>
      </c>
      <c r="O48" s="2">
        <v>0</v>
      </c>
      <c r="P48" s="2">
        <v>0</v>
      </c>
    </row>
    <row r="49" spans="1:16" x14ac:dyDescent="0.2">
      <c r="B49" s="2" t="s">
        <v>215</v>
      </c>
      <c r="C49" s="2">
        <v>37</v>
      </c>
      <c r="E49" s="2">
        <v>5</v>
      </c>
      <c r="F49" s="2">
        <v>9</v>
      </c>
      <c r="G49" s="2">
        <v>17</v>
      </c>
      <c r="H49" s="2">
        <v>13</v>
      </c>
      <c r="I49" s="2">
        <v>7</v>
      </c>
      <c r="J49" s="2">
        <v>0</v>
      </c>
      <c r="K49" s="2">
        <v>8</v>
      </c>
      <c r="L49" s="2">
        <v>10</v>
      </c>
      <c r="M49" s="2">
        <v>0</v>
      </c>
      <c r="N49" s="2">
        <v>8.6</v>
      </c>
      <c r="O49" s="2">
        <v>1</v>
      </c>
      <c r="P49" s="2">
        <v>5</v>
      </c>
    </row>
    <row r="50" spans="1:16" x14ac:dyDescent="0.2">
      <c r="B50" s="2" t="s">
        <v>216</v>
      </c>
      <c r="C50" s="2">
        <v>15</v>
      </c>
      <c r="E50" s="2">
        <v>1</v>
      </c>
      <c r="F50" s="2">
        <v>1</v>
      </c>
      <c r="G50" s="2">
        <v>12</v>
      </c>
      <c r="H50" s="2">
        <v>7</v>
      </c>
      <c r="I50" s="2">
        <v>3</v>
      </c>
      <c r="J50" s="2">
        <v>1</v>
      </c>
      <c r="K50" s="2">
        <v>7</v>
      </c>
      <c r="L50" s="2">
        <v>2</v>
      </c>
      <c r="M50" s="2">
        <v>0</v>
      </c>
      <c r="N50" s="2">
        <v>0.4</v>
      </c>
      <c r="O50" s="2">
        <v>0</v>
      </c>
      <c r="P50" s="2">
        <v>3</v>
      </c>
    </row>
    <row r="51" spans="1:16" x14ac:dyDescent="0.2">
      <c r="B51" s="84" t="s">
        <v>154</v>
      </c>
      <c r="C51" s="84">
        <f>SUM(C47:C50)</f>
        <v>235</v>
      </c>
      <c r="D51" s="84">
        <f>SUM(D47:D50)</f>
        <v>0</v>
      </c>
      <c r="E51" s="84">
        <f>SUM(E47:E50)</f>
        <v>90</v>
      </c>
      <c r="F51" s="84">
        <f t="shared" ref="F51:P51" si="13">SUM(F47:F50)</f>
        <v>55</v>
      </c>
      <c r="G51" s="84">
        <f t="shared" si="13"/>
        <v>45</v>
      </c>
      <c r="H51" s="84">
        <f t="shared" si="13"/>
        <v>34</v>
      </c>
      <c r="I51" s="84">
        <f t="shared" si="13"/>
        <v>61</v>
      </c>
      <c r="J51" s="84">
        <f t="shared" si="13"/>
        <v>13</v>
      </c>
      <c r="K51" s="84">
        <f t="shared" si="13"/>
        <v>112</v>
      </c>
      <c r="L51" s="84">
        <f t="shared" si="13"/>
        <v>48</v>
      </c>
      <c r="M51" s="84">
        <f t="shared" si="13"/>
        <v>21</v>
      </c>
      <c r="N51" s="84">
        <f t="shared" si="13"/>
        <v>47</v>
      </c>
      <c r="O51" s="84">
        <f t="shared" si="13"/>
        <v>12</v>
      </c>
      <c r="P51" s="84">
        <f t="shared" si="13"/>
        <v>18</v>
      </c>
    </row>
    <row r="52" spans="1:16" x14ac:dyDescent="0.2">
      <c r="A52" s="2" t="s">
        <v>191</v>
      </c>
      <c r="B52" s="2" t="s">
        <v>176</v>
      </c>
      <c r="C52" s="2">
        <v>150</v>
      </c>
      <c r="E52" s="2">
        <v>57</v>
      </c>
      <c r="F52" s="2">
        <v>27</v>
      </c>
      <c r="G52" s="2">
        <v>16</v>
      </c>
      <c r="H52" s="2">
        <v>16</v>
      </c>
      <c r="I52" s="2">
        <v>44</v>
      </c>
      <c r="J52" s="2">
        <v>8</v>
      </c>
      <c r="K52" s="2">
        <v>86</v>
      </c>
      <c r="L52" s="2">
        <v>32</v>
      </c>
      <c r="M52" s="2">
        <v>20</v>
      </c>
      <c r="N52" s="2">
        <v>25</v>
      </c>
      <c r="O52" s="2">
        <v>10</v>
      </c>
      <c r="P52" s="2">
        <v>9</v>
      </c>
    </row>
    <row r="53" spans="1:16" x14ac:dyDescent="0.2">
      <c r="B53" s="2" t="s">
        <v>214</v>
      </c>
      <c r="C53" s="2">
        <v>14</v>
      </c>
      <c r="E53" s="2">
        <v>5</v>
      </c>
      <c r="F53" s="2">
        <v>2</v>
      </c>
      <c r="G53" s="2">
        <v>6</v>
      </c>
      <c r="H53" s="2">
        <v>3</v>
      </c>
      <c r="I53" s="2">
        <v>3</v>
      </c>
      <c r="J53" s="2">
        <v>4</v>
      </c>
      <c r="K53" s="2">
        <v>12</v>
      </c>
      <c r="L53" s="2">
        <v>2</v>
      </c>
      <c r="M53" s="2">
        <v>0</v>
      </c>
      <c r="N53" s="2">
        <v>3</v>
      </c>
      <c r="O53" s="2">
        <v>0</v>
      </c>
      <c r="P53" s="2">
        <v>0</v>
      </c>
    </row>
    <row r="54" spans="1:16" x14ac:dyDescent="0.2">
      <c r="B54" s="2" t="s">
        <v>215</v>
      </c>
      <c r="C54" s="2">
        <v>25</v>
      </c>
      <c r="E54" s="2">
        <v>6</v>
      </c>
      <c r="F54" s="2">
        <v>0</v>
      </c>
      <c r="G54" s="2">
        <v>9</v>
      </c>
      <c r="H54" s="2">
        <v>5</v>
      </c>
      <c r="I54" s="2">
        <v>9</v>
      </c>
      <c r="J54" s="2">
        <v>0</v>
      </c>
      <c r="K54" s="2">
        <v>9</v>
      </c>
      <c r="L54" s="2">
        <v>11</v>
      </c>
      <c r="M54" s="2">
        <v>0</v>
      </c>
      <c r="N54" s="2">
        <v>9.1999999999999993</v>
      </c>
      <c r="O54" s="2">
        <v>1</v>
      </c>
      <c r="P54" s="2">
        <v>6</v>
      </c>
    </row>
    <row r="55" spans="1:16" x14ac:dyDescent="0.2">
      <c r="B55" s="2" t="s">
        <v>216</v>
      </c>
      <c r="C55" s="2">
        <v>23</v>
      </c>
      <c r="E55" s="2">
        <v>2</v>
      </c>
      <c r="F55" s="2">
        <v>4</v>
      </c>
      <c r="G55" s="2">
        <v>4</v>
      </c>
      <c r="H55" s="2">
        <v>4</v>
      </c>
      <c r="I55" s="2">
        <v>2</v>
      </c>
      <c r="J55" s="2">
        <v>2</v>
      </c>
      <c r="K55" s="2">
        <v>9</v>
      </c>
      <c r="L55" s="2">
        <v>2</v>
      </c>
      <c r="M55" s="2">
        <v>0</v>
      </c>
      <c r="N55" s="2">
        <v>2.8</v>
      </c>
      <c r="O55" s="2">
        <v>0</v>
      </c>
      <c r="P55" s="2">
        <v>3</v>
      </c>
    </row>
    <row r="56" spans="1:16" x14ac:dyDescent="0.2">
      <c r="B56" s="84" t="s">
        <v>154</v>
      </c>
      <c r="C56" s="84">
        <f>SUM(C52:C55)</f>
        <v>212</v>
      </c>
      <c r="D56" s="84">
        <f>SUM(D52:D55)</f>
        <v>0</v>
      </c>
      <c r="E56" s="84">
        <f>SUM(E52:E55)</f>
        <v>70</v>
      </c>
      <c r="F56" s="84">
        <f t="shared" ref="F56:P56" si="14">SUM(F52:F55)</f>
        <v>33</v>
      </c>
      <c r="G56" s="84">
        <f t="shared" si="14"/>
        <v>35</v>
      </c>
      <c r="H56" s="84">
        <f t="shared" si="14"/>
        <v>28</v>
      </c>
      <c r="I56" s="84">
        <f t="shared" si="14"/>
        <v>58</v>
      </c>
      <c r="J56" s="84">
        <f t="shared" si="14"/>
        <v>14</v>
      </c>
      <c r="K56" s="84">
        <f t="shared" si="14"/>
        <v>116</v>
      </c>
      <c r="L56" s="84">
        <f t="shared" si="14"/>
        <v>47</v>
      </c>
      <c r="M56" s="84">
        <f t="shared" si="14"/>
        <v>20</v>
      </c>
      <c r="N56" s="84">
        <f t="shared" si="14"/>
        <v>40</v>
      </c>
      <c r="O56" s="84">
        <f t="shared" si="14"/>
        <v>11</v>
      </c>
      <c r="P56" s="84">
        <f t="shared" si="14"/>
        <v>18</v>
      </c>
    </row>
    <row r="57" spans="1:16" x14ac:dyDescent="0.2">
      <c r="A57" s="2" t="s">
        <v>192</v>
      </c>
      <c r="B57" s="2" t="s">
        <v>176</v>
      </c>
      <c r="C57" s="2">
        <v>132</v>
      </c>
      <c r="E57" s="2">
        <v>61</v>
      </c>
      <c r="F57" s="2">
        <v>9</v>
      </c>
      <c r="G57" s="2">
        <v>19</v>
      </c>
      <c r="H57" s="2">
        <v>18</v>
      </c>
      <c r="I57" s="2">
        <v>40</v>
      </c>
      <c r="J57" s="2">
        <v>10</v>
      </c>
      <c r="K57" s="2">
        <v>82</v>
      </c>
      <c r="L57" s="2">
        <v>28</v>
      </c>
      <c r="M57" s="2">
        <v>17</v>
      </c>
      <c r="N57" s="2">
        <v>34</v>
      </c>
      <c r="O57" s="2">
        <v>11</v>
      </c>
      <c r="P57" s="2">
        <v>6</v>
      </c>
    </row>
    <row r="58" spans="1:16" x14ac:dyDescent="0.2">
      <c r="B58" s="2" t="s">
        <v>214</v>
      </c>
      <c r="C58" s="2">
        <v>19</v>
      </c>
      <c r="E58" s="2">
        <v>2</v>
      </c>
      <c r="F58" s="2">
        <v>7</v>
      </c>
      <c r="G58" s="2">
        <v>3</v>
      </c>
      <c r="H58" s="2">
        <v>3</v>
      </c>
      <c r="I58" s="2">
        <v>7</v>
      </c>
      <c r="J58" s="2">
        <v>4</v>
      </c>
      <c r="K58" s="2">
        <v>9</v>
      </c>
      <c r="L58" s="2">
        <v>2</v>
      </c>
      <c r="M58" s="2">
        <v>4</v>
      </c>
      <c r="N58" s="2">
        <v>1</v>
      </c>
      <c r="O58" s="2">
        <v>0</v>
      </c>
      <c r="P58" s="2">
        <v>0</v>
      </c>
    </row>
    <row r="59" spans="1:16" x14ac:dyDescent="0.2">
      <c r="B59" s="2" t="s">
        <v>215</v>
      </c>
      <c r="C59" s="2">
        <v>25</v>
      </c>
      <c r="E59" s="2">
        <v>7</v>
      </c>
      <c r="F59" s="2">
        <v>1</v>
      </c>
      <c r="G59" s="2">
        <v>2</v>
      </c>
      <c r="H59" s="2">
        <v>2</v>
      </c>
      <c r="I59" s="2">
        <v>6</v>
      </c>
      <c r="J59" s="2">
        <v>0</v>
      </c>
      <c r="K59" s="2">
        <v>10</v>
      </c>
      <c r="L59" s="2">
        <v>10</v>
      </c>
      <c r="M59" s="2">
        <v>0</v>
      </c>
      <c r="N59" s="2">
        <v>4.5999999999999996</v>
      </c>
      <c r="O59" s="2">
        <v>1</v>
      </c>
      <c r="P59" s="2">
        <v>7</v>
      </c>
    </row>
    <row r="60" spans="1:16" x14ac:dyDescent="0.2">
      <c r="B60" s="2" t="s">
        <v>216</v>
      </c>
      <c r="C60" s="2">
        <v>23</v>
      </c>
      <c r="E60" s="2">
        <v>5</v>
      </c>
      <c r="F60" s="2">
        <v>1</v>
      </c>
      <c r="G60" s="2">
        <v>1</v>
      </c>
      <c r="H60" s="2">
        <v>1</v>
      </c>
      <c r="I60" s="2">
        <v>1</v>
      </c>
      <c r="J60" s="2">
        <v>3</v>
      </c>
      <c r="K60" s="2">
        <v>6</v>
      </c>
      <c r="L60" s="2">
        <v>2</v>
      </c>
      <c r="M60" s="2">
        <v>1</v>
      </c>
      <c r="N60" s="2">
        <v>2.4</v>
      </c>
      <c r="O60" s="2">
        <v>0</v>
      </c>
      <c r="P60" s="2">
        <v>3</v>
      </c>
    </row>
    <row r="61" spans="1:16" x14ac:dyDescent="0.2">
      <c r="B61" s="84" t="s">
        <v>154</v>
      </c>
      <c r="C61" s="84">
        <f>SUM(C57:C60)</f>
        <v>199</v>
      </c>
      <c r="D61" s="84">
        <f>SUM(D57:D60)</f>
        <v>0</v>
      </c>
      <c r="E61" s="84">
        <f>SUM(E57:E60)</f>
        <v>75</v>
      </c>
      <c r="F61" s="84">
        <f t="shared" ref="F61:P61" si="15">SUM(F57:F60)</f>
        <v>18</v>
      </c>
      <c r="G61" s="84">
        <f t="shared" si="15"/>
        <v>25</v>
      </c>
      <c r="H61" s="84">
        <f t="shared" si="15"/>
        <v>24</v>
      </c>
      <c r="I61" s="84">
        <f t="shared" si="15"/>
        <v>54</v>
      </c>
      <c r="J61" s="84">
        <f t="shared" si="15"/>
        <v>17</v>
      </c>
      <c r="K61" s="84">
        <f t="shared" si="15"/>
        <v>107</v>
      </c>
      <c r="L61" s="84">
        <f t="shared" si="15"/>
        <v>42</v>
      </c>
      <c r="M61" s="84">
        <f t="shared" si="15"/>
        <v>22</v>
      </c>
      <c r="N61" s="84">
        <f t="shared" si="15"/>
        <v>42</v>
      </c>
      <c r="O61" s="84">
        <f t="shared" si="15"/>
        <v>12</v>
      </c>
      <c r="P61" s="84">
        <f t="shared" si="15"/>
        <v>16</v>
      </c>
    </row>
    <row r="63" spans="1:16" ht="20.399999999999999" x14ac:dyDescent="0.2">
      <c r="A63" s="85" t="s">
        <v>194</v>
      </c>
      <c r="B63" s="2" t="s">
        <v>176</v>
      </c>
      <c r="C63" s="2">
        <f>SUM(C2+C7+C12+C17+C22+C27+C32+C37+C42+C47+C52+C57)</f>
        <v>1732</v>
      </c>
      <c r="D63" s="2">
        <v>375</v>
      </c>
      <c r="E63" s="2">
        <f t="shared" ref="E63:I63" si="16">SUM(E2+E7+E12+E17+E22+E27+E32+E37+E42+E47+E52+E57)</f>
        <v>673</v>
      </c>
      <c r="F63" s="2">
        <f t="shared" si="16"/>
        <v>568</v>
      </c>
      <c r="G63" s="2">
        <f t="shared" si="16"/>
        <v>201</v>
      </c>
      <c r="H63" s="2">
        <f t="shared" si="16"/>
        <v>187</v>
      </c>
      <c r="I63" s="2">
        <f t="shared" si="16"/>
        <v>530</v>
      </c>
      <c r="J63" s="2">
        <f t="shared" ref="J63:P64" si="17">SUM(J2+J7+J12+J17+J22+J27+J32+J37+J42+J47+J52+J57)</f>
        <v>113</v>
      </c>
      <c r="K63" s="2">
        <f t="shared" si="17"/>
        <v>861</v>
      </c>
      <c r="L63" s="2">
        <f t="shared" si="17"/>
        <v>497</v>
      </c>
      <c r="M63" s="2">
        <f t="shared" si="17"/>
        <v>237</v>
      </c>
      <c r="N63" s="2">
        <f t="shared" si="17"/>
        <v>311.79999999999995</v>
      </c>
      <c r="O63" s="2">
        <f t="shared" si="17"/>
        <v>156</v>
      </c>
      <c r="P63" s="2">
        <f t="shared" si="17"/>
        <v>131</v>
      </c>
    </row>
    <row r="64" spans="1:16" x14ac:dyDescent="0.2">
      <c r="B64" s="2" t="s">
        <v>214</v>
      </c>
      <c r="C64" s="2">
        <f>SUM(C3+C8+C13+C18+C23+C28+C33+C38+C43+C48+C53+C58)</f>
        <v>174</v>
      </c>
      <c r="D64" s="2">
        <v>17</v>
      </c>
      <c r="E64" s="2">
        <f t="shared" ref="E64:I64" si="18">SUM(E3+E8+E13+E18+E23+E28+E33+E38+E43+E48+E53+E58)</f>
        <v>34</v>
      </c>
      <c r="F64" s="2">
        <f t="shared" si="18"/>
        <v>43</v>
      </c>
      <c r="G64" s="2">
        <f t="shared" si="18"/>
        <v>50</v>
      </c>
      <c r="H64" s="2">
        <f t="shared" si="18"/>
        <v>41</v>
      </c>
      <c r="I64" s="2">
        <f t="shared" si="18"/>
        <v>45</v>
      </c>
      <c r="J64" s="2">
        <f t="shared" si="17"/>
        <v>38</v>
      </c>
      <c r="K64" s="2">
        <f t="shared" si="17"/>
        <v>124</v>
      </c>
      <c r="L64" s="2">
        <f t="shared" si="17"/>
        <v>40</v>
      </c>
      <c r="M64" s="2">
        <f t="shared" si="17"/>
        <v>7</v>
      </c>
      <c r="N64" s="2">
        <f t="shared" si="17"/>
        <v>38.200000000000003</v>
      </c>
      <c r="O64" s="2">
        <f t="shared" si="17"/>
        <v>16</v>
      </c>
      <c r="P64" s="2">
        <f t="shared" si="17"/>
        <v>0</v>
      </c>
    </row>
    <row r="65" spans="1:16" x14ac:dyDescent="0.2">
      <c r="B65" s="2" t="s">
        <v>215</v>
      </c>
      <c r="C65" s="2">
        <f>SUM(C4+C9+C14+C19+C24+C29+C34+C39+C44+C49+C54+C59)</f>
        <v>402</v>
      </c>
      <c r="D65" s="2">
        <v>34</v>
      </c>
      <c r="E65" s="2">
        <f t="shared" ref="E65:P65" si="19">SUM(E4+E9+E14+E19+E24+E29+E34+E39+E44+E49+E54+E59)</f>
        <v>46</v>
      </c>
      <c r="F65" s="2">
        <f t="shared" si="19"/>
        <v>76</v>
      </c>
      <c r="G65" s="2">
        <f t="shared" si="19"/>
        <v>122</v>
      </c>
      <c r="H65" s="2">
        <f t="shared" si="19"/>
        <v>90</v>
      </c>
      <c r="I65" s="2">
        <f>SUM(I4+I9+I14+I19+I24+I29+I34+I39+I44+I49+I54+I59)</f>
        <v>68.400000000000006</v>
      </c>
      <c r="J65" s="2">
        <f t="shared" ref="J65:N66" si="20">SUM(J4+J9+J14+J19+J24+J29+J34+J39+J44+J49+J54+J59)</f>
        <v>8</v>
      </c>
      <c r="K65" s="2">
        <f t="shared" si="20"/>
        <v>98</v>
      </c>
      <c r="L65" s="2">
        <f t="shared" si="20"/>
        <v>235</v>
      </c>
      <c r="M65" s="2">
        <f t="shared" si="20"/>
        <v>31</v>
      </c>
      <c r="N65" s="2">
        <f t="shared" si="20"/>
        <v>103.39999999999998</v>
      </c>
      <c r="O65" s="2">
        <f t="shared" si="19"/>
        <v>4</v>
      </c>
      <c r="P65" s="2">
        <f t="shared" si="19"/>
        <v>33</v>
      </c>
    </row>
    <row r="66" spans="1:16" x14ac:dyDescent="0.2">
      <c r="B66" s="2" t="s">
        <v>216</v>
      </c>
      <c r="C66" s="2">
        <f>SUM(C5+C10+C15+C20+C25+C30+C35+C40+C45+C50+C55+C60)</f>
        <v>223</v>
      </c>
      <c r="D66" s="2">
        <v>0</v>
      </c>
      <c r="E66" s="2">
        <f t="shared" ref="E66:H66" si="21">SUM(E5+E10+E15+E20+E25+E30+E35+E40+E45+E50+E55+E60)</f>
        <v>15</v>
      </c>
      <c r="F66" s="2">
        <f t="shared" si="21"/>
        <v>59</v>
      </c>
      <c r="G66" s="2">
        <f t="shared" si="21"/>
        <v>78</v>
      </c>
      <c r="H66" s="2">
        <f t="shared" si="21"/>
        <v>65</v>
      </c>
      <c r="I66" s="2">
        <f>SUM(I5+I10+I15+I20+I25+I30+I35+I40+I45+I50+I55+I60)</f>
        <v>28.6</v>
      </c>
      <c r="J66" s="2">
        <f t="shared" si="20"/>
        <v>9</v>
      </c>
      <c r="K66" s="2">
        <f t="shared" si="20"/>
        <v>55</v>
      </c>
      <c r="L66" s="2">
        <f t="shared" si="20"/>
        <v>46</v>
      </c>
      <c r="M66" s="2">
        <f t="shared" si="20"/>
        <v>23</v>
      </c>
      <c r="N66" s="2">
        <f t="shared" si="20"/>
        <v>56.599999999999994</v>
      </c>
      <c r="O66" s="2">
        <f>SUM(O5+O10+O15+O20+O25+O30+O35+O40+O45+O50+O55+O60)</f>
        <v>0</v>
      </c>
      <c r="P66" s="2">
        <f>SUM(P5+P10+P15+P20+P25+P30+P35+P40+P45+P50+P55+P60)</f>
        <v>20</v>
      </c>
    </row>
    <row r="67" spans="1:16" s="3" customFormat="1" x14ac:dyDescent="0.2">
      <c r="B67" s="109" t="s">
        <v>154</v>
      </c>
      <c r="C67" s="3">
        <f>SUM(C63:C66)</f>
        <v>2531</v>
      </c>
      <c r="D67" s="3">
        <f>SUM(D63:D66)</f>
        <v>426</v>
      </c>
      <c r="E67" s="3">
        <f>SUM(E63:E66)</f>
        <v>768</v>
      </c>
      <c r="F67" s="3">
        <f t="shared" ref="F67:P67" si="22">SUM(F63:F66)</f>
        <v>746</v>
      </c>
      <c r="G67" s="3">
        <f t="shared" si="22"/>
        <v>451</v>
      </c>
      <c r="H67" s="3">
        <f t="shared" si="22"/>
        <v>383</v>
      </c>
      <c r="I67" s="3">
        <f t="shared" si="22"/>
        <v>672</v>
      </c>
      <c r="J67" s="3">
        <f t="shared" si="22"/>
        <v>168</v>
      </c>
      <c r="K67" s="3">
        <f t="shared" si="22"/>
        <v>1138</v>
      </c>
      <c r="L67" s="3">
        <f t="shared" si="22"/>
        <v>818</v>
      </c>
      <c r="M67" s="3">
        <f t="shared" si="22"/>
        <v>298</v>
      </c>
      <c r="N67" s="3">
        <f>SUM(N63:N66)</f>
        <v>509.99999999999989</v>
      </c>
      <c r="O67" s="3">
        <f t="shared" si="22"/>
        <v>176</v>
      </c>
      <c r="P67" s="3">
        <f t="shared" si="22"/>
        <v>184</v>
      </c>
    </row>
    <row r="70" spans="1:16" x14ac:dyDescent="0.2">
      <c r="A70" s="2" t="s">
        <v>149</v>
      </c>
      <c r="B70" s="2" t="s">
        <v>176</v>
      </c>
      <c r="C70" s="103">
        <f t="shared" ref="C70:I71" si="23">SUM(C63/12)</f>
        <v>144.33333333333334</v>
      </c>
      <c r="D70" s="103">
        <f t="shared" si="23"/>
        <v>31.25</v>
      </c>
      <c r="E70" s="103">
        <f t="shared" si="23"/>
        <v>56.083333333333336</v>
      </c>
      <c r="F70" s="103">
        <f t="shared" si="23"/>
        <v>47.333333333333336</v>
      </c>
      <c r="G70" s="103">
        <f t="shared" si="23"/>
        <v>16.75</v>
      </c>
      <c r="H70" s="103">
        <f t="shared" si="23"/>
        <v>15.583333333333334</v>
      </c>
      <c r="I70" s="103">
        <f t="shared" si="23"/>
        <v>44.166666666666664</v>
      </c>
      <c r="J70" s="103">
        <f t="shared" ref="J70:P70" si="24">SUM(J63/12)</f>
        <v>9.4166666666666661</v>
      </c>
      <c r="K70" s="103">
        <f t="shared" si="24"/>
        <v>71.75</v>
      </c>
      <c r="L70" s="103">
        <f t="shared" si="24"/>
        <v>41.416666666666664</v>
      </c>
      <c r="M70" s="103">
        <f t="shared" si="24"/>
        <v>19.75</v>
      </c>
      <c r="N70" s="103">
        <f t="shared" si="24"/>
        <v>25.983333333333331</v>
      </c>
      <c r="O70" s="103">
        <f t="shared" si="24"/>
        <v>13</v>
      </c>
      <c r="P70" s="103">
        <f t="shared" si="24"/>
        <v>10.916666666666666</v>
      </c>
    </row>
    <row r="71" spans="1:16" x14ac:dyDescent="0.2">
      <c r="B71" s="2" t="s">
        <v>214</v>
      </c>
      <c r="C71" s="103">
        <f t="shared" si="23"/>
        <v>14.5</v>
      </c>
      <c r="D71" s="103">
        <f t="shared" si="23"/>
        <v>1.4166666666666667</v>
      </c>
      <c r="E71" s="103">
        <f t="shared" si="23"/>
        <v>2.8333333333333335</v>
      </c>
      <c r="F71" s="103">
        <f t="shared" si="23"/>
        <v>3.5833333333333335</v>
      </c>
      <c r="G71" s="103">
        <f t="shared" si="23"/>
        <v>4.166666666666667</v>
      </c>
      <c r="H71" s="103">
        <f t="shared" si="23"/>
        <v>3.4166666666666665</v>
      </c>
      <c r="I71" s="103">
        <f t="shared" si="23"/>
        <v>3.75</v>
      </c>
      <c r="J71" s="103">
        <f t="shared" ref="J71:O71" si="25">SUM(J64/12)</f>
        <v>3.1666666666666665</v>
      </c>
      <c r="K71" s="103">
        <f t="shared" si="25"/>
        <v>10.333333333333334</v>
      </c>
      <c r="L71" s="103">
        <f t="shared" si="25"/>
        <v>3.3333333333333335</v>
      </c>
      <c r="M71" s="103">
        <f t="shared" si="25"/>
        <v>0.58333333333333337</v>
      </c>
      <c r="N71" s="103">
        <f t="shared" si="25"/>
        <v>3.1833333333333336</v>
      </c>
      <c r="O71" s="103">
        <f t="shared" si="25"/>
        <v>1.3333333333333333</v>
      </c>
      <c r="P71" s="103">
        <f>SUM(P64/12)</f>
        <v>0</v>
      </c>
    </row>
    <row r="72" spans="1:16" x14ac:dyDescent="0.2">
      <c r="B72" s="2" t="s">
        <v>215</v>
      </c>
      <c r="C72" s="103">
        <f>SUM(C65/12)</f>
        <v>33.5</v>
      </c>
      <c r="D72" s="103">
        <f t="shared" ref="D72:P72" si="26">SUM(D65/12)</f>
        <v>2.8333333333333335</v>
      </c>
      <c r="E72" s="103">
        <f t="shared" si="26"/>
        <v>3.8333333333333335</v>
      </c>
      <c r="F72" s="103">
        <f t="shared" si="26"/>
        <v>6.333333333333333</v>
      </c>
      <c r="G72" s="103">
        <f t="shared" si="26"/>
        <v>10.166666666666666</v>
      </c>
      <c r="H72" s="103">
        <f t="shared" si="26"/>
        <v>7.5</v>
      </c>
      <c r="I72" s="103">
        <f>SUM(I65/12)</f>
        <v>5.7</v>
      </c>
      <c r="J72" s="103">
        <f t="shared" si="26"/>
        <v>0.66666666666666663</v>
      </c>
      <c r="K72" s="103">
        <f t="shared" si="26"/>
        <v>8.1666666666666661</v>
      </c>
      <c r="L72" s="103">
        <f t="shared" si="26"/>
        <v>19.583333333333332</v>
      </c>
      <c r="M72" s="103">
        <f t="shared" si="26"/>
        <v>2.5833333333333335</v>
      </c>
      <c r="N72" s="103">
        <f t="shared" si="26"/>
        <v>8.6166666666666654</v>
      </c>
      <c r="O72" s="103">
        <f t="shared" si="26"/>
        <v>0.33333333333333331</v>
      </c>
      <c r="P72" s="103">
        <f t="shared" si="26"/>
        <v>2.75</v>
      </c>
    </row>
    <row r="73" spans="1:16" s="3" customFormat="1" x14ac:dyDescent="0.2">
      <c r="B73" s="3" t="s">
        <v>216</v>
      </c>
      <c r="C73" s="108">
        <f>SUM(C66/12)</f>
        <v>18.583333333333332</v>
      </c>
      <c r="D73" s="108">
        <f t="shared" ref="D73:P73" si="27">SUM(D66/12)</f>
        <v>0</v>
      </c>
      <c r="E73" s="108">
        <f t="shared" si="27"/>
        <v>1.25</v>
      </c>
      <c r="F73" s="108">
        <f t="shared" si="27"/>
        <v>4.916666666666667</v>
      </c>
      <c r="G73" s="108">
        <f>SUM(G66/12)</f>
        <v>6.5</v>
      </c>
      <c r="H73" s="108">
        <f t="shared" si="27"/>
        <v>5.416666666666667</v>
      </c>
      <c r="I73" s="108">
        <f>SUM(I66/12)</f>
        <v>2.3833333333333333</v>
      </c>
      <c r="J73" s="108">
        <f t="shared" si="27"/>
        <v>0.75</v>
      </c>
      <c r="K73" s="108">
        <f t="shared" si="27"/>
        <v>4.583333333333333</v>
      </c>
      <c r="L73" s="108">
        <f t="shared" si="27"/>
        <v>3.8333333333333335</v>
      </c>
      <c r="M73" s="108">
        <f t="shared" si="27"/>
        <v>1.9166666666666667</v>
      </c>
      <c r="N73" s="108">
        <f t="shared" si="27"/>
        <v>4.7166666666666659</v>
      </c>
      <c r="O73" s="108">
        <f t="shared" si="27"/>
        <v>0</v>
      </c>
      <c r="P73" s="108">
        <f t="shared" si="27"/>
        <v>1.6666666666666667</v>
      </c>
    </row>
    <row r="74" spans="1:16" s="3" customFormat="1" x14ac:dyDescent="0.2">
      <c r="B74" s="109" t="s">
        <v>154</v>
      </c>
      <c r="C74" s="108">
        <f>SUM(C67/12)</f>
        <v>210.91666666666666</v>
      </c>
      <c r="D74" s="108">
        <f t="shared" ref="D74" si="28">SUM(D67/12)</f>
        <v>35.5</v>
      </c>
      <c r="E74" s="108">
        <f t="shared" ref="E74:H74" si="29">SUM(E67/12)</f>
        <v>64</v>
      </c>
      <c r="F74" s="108">
        <f t="shared" si="29"/>
        <v>62.166666666666664</v>
      </c>
      <c r="G74" s="108">
        <f>SUM(G67/12)</f>
        <v>37.583333333333336</v>
      </c>
      <c r="H74" s="108">
        <f t="shared" si="29"/>
        <v>31.916666666666668</v>
      </c>
      <c r="I74" s="108">
        <f>SUM(I67/12)</f>
        <v>56</v>
      </c>
      <c r="J74" s="108">
        <f t="shared" ref="J74:O74" si="30">SUM(J67/12)</f>
        <v>14</v>
      </c>
      <c r="K74" s="108">
        <f t="shared" si="30"/>
        <v>94.833333333333329</v>
      </c>
      <c r="L74" s="108">
        <f t="shared" si="30"/>
        <v>68.166666666666671</v>
      </c>
      <c r="M74" s="108">
        <f t="shared" si="30"/>
        <v>24.833333333333332</v>
      </c>
      <c r="N74" s="108">
        <f t="shared" si="30"/>
        <v>42.499999999999993</v>
      </c>
      <c r="O74" s="108">
        <f t="shared" si="30"/>
        <v>14.666666666666666</v>
      </c>
      <c r="P74" s="108">
        <f>SUM(P67/12)</f>
        <v>15.333333333333334</v>
      </c>
    </row>
    <row r="76" spans="1:16" x14ac:dyDescent="0.2">
      <c r="A76" s="2" t="s">
        <v>210</v>
      </c>
    </row>
  </sheetData>
  <pageMargins left="0.3" right="0.51" top="0.42" bottom="0.41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zoomScale="120" zoomScaleNormal="120" workbookViewId="0">
      <pane ySplit="1" topLeftCell="A29" activePane="bottomLeft" state="frozen"/>
      <selection pane="bottomLeft" activeCell="A41" sqref="A41:XFD41"/>
    </sheetView>
  </sheetViews>
  <sheetFormatPr defaultColWidth="9.109375" defaultRowHeight="10.199999999999999" x14ac:dyDescent="0.2"/>
  <cols>
    <col min="1" max="1" width="6.109375" style="2" customWidth="1"/>
    <col min="2" max="2" width="8.5546875" style="2" customWidth="1"/>
    <col min="3" max="3" width="7.6640625" style="2" customWidth="1"/>
    <col min="4" max="4" width="10.44140625" style="2" customWidth="1"/>
    <col min="5" max="5" width="8" style="2" customWidth="1"/>
    <col min="6" max="6" width="8.109375" style="2" customWidth="1"/>
    <col min="7" max="7" width="9.5546875" style="2" customWidth="1"/>
    <col min="8" max="8" width="10.6640625" style="2" customWidth="1"/>
    <col min="9" max="9" width="9.88671875" style="2" customWidth="1"/>
    <col min="10" max="10" width="6.109375" style="2" customWidth="1"/>
    <col min="11" max="11" width="5.6640625" style="2" customWidth="1"/>
    <col min="12" max="12" width="6.33203125" style="2" customWidth="1"/>
    <col min="13" max="13" width="6.6640625" style="2" customWidth="1"/>
    <col min="14" max="14" width="5.44140625" style="2" customWidth="1"/>
    <col min="15" max="15" width="6.5546875" style="2" customWidth="1"/>
    <col min="16" max="16" width="6.6640625" style="2" customWidth="1"/>
    <col min="17" max="16384" width="9.109375" style="2"/>
  </cols>
  <sheetData>
    <row r="1" spans="1:16" ht="39.75" customHeight="1" x14ac:dyDescent="0.2">
      <c r="C1" s="83" t="s">
        <v>165</v>
      </c>
      <c r="D1" s="83" t="s">
        <v>169</v>
      </c>
      <c r="E1" s="83" t="s">
        <v>170</v>
      </c>
      <c r="F1" s="83" t="s">
        <v>171</v>
      </c>
      <c r="G1" s="83" t="s">
        <v>172</v>
      </c>
      <c r="H1" s="83" t="s">
        <v>174</v>
      </c>
      <c r="I1" s="83" t="s">
        <v>175</v>
      </c>
      <c r="J1" s="83" t="s">
        <v>160</v>
      </c>
      <c r="K1" s="83" t="s">
        <v>161</v>
      </c>
      <c r="L1" s="83" t="s">
        <v>162</v>
      </c>
      <c r="M1" s="83" t="s">
        <v>163</v>
      </c>
      <c r="N1" s="83" t="s">
        <v>164</v>
      </c>
      <c r="O1" s="83" t="s">
        <v>193</v>
      </c>
      <c r="P1" s="83" t="s">
        <v>173</v>
      </c>
    </row>
    <row r="2" spans="1:16" ht="16.5" customHeight="1" x14ac:dyDescent="0.2">
      <c r="A2" s="2" t="s">
        <v>181</v>
      </c>
      <c r="B2" s="2" t="s">
        <v>177</v>
      </c>
      <c r="C2" s="2">
        <v>151</v>
      </c>
      <c r="E2" s="2">
        <v>40</v>
      </c>
      <c r="F2" s="2">
        <v>51</v>
      </c>
      <c r="G2" s="2">
        <v>17</v>
      </c>
      <c r="H2" s="2">
        <v>16</v>
      </c>
      <c r="I2" s="2">
        <v>34</v>
      </c>
      <c r="J2" s="2">
        <v>3</v>
      </c>
      <c r="K2" s="2">
        <v>64</v>
      </c>
      <c r="L2" s="2">
        <v>72</v>
      </c>
      <c r="M2" s="2">
        <v>12</v>
      </c>
      <c r="N2" s="2">
        <v>46</v>
      </c>
      <c r="O2" s="2">
        <v>4</v>
      </c>
      <c r="P2" s="2">
        <v>8</v>
      </c>
    </row>
    <row r="3" spans="1:16" ht="11.25" x14ac:dyDescent="0.2">
      <c r="B3" s="2" t="s">
        <v>178</v>
      </c>
      <c r="C3" s="2">
        <v>41</v>
      </c>
      <c r="E3" s="2">
        <v>15</v>
      </c>
      <c r="F3" s="2">
        <v>14</v>
      </c>
      <c r="G3" s="2">
        <v>4</v>
      </c>
      <c r="H3" s="2">
        <v>4</v>
      </c>
      <c r="I3" s="2">
        <v>9</v>
      </c>
      <c r="J3" s="2">
        <v>1</v>
      </c>
      <c r="K3" s="2">
        <v>18</v>
      </c>
      <c r="L3" s="2">
        <v>21</v>
      </c>
      <c r="M3" s="2">
        <v>1</v>
      </c>
      <c r="N3" s="2">
        <v>5</v>
      </c>
      <c r="O3" s="2">
        <v>0</v>
      </c>
      <c r="P3" s="2">
        <v>0</v>
      </c>
    </row>
    <row r="4" spans="1:16" ht="11.25" x14ac:dyDescent="0.2">
      <c r="B4" s="84" t="s">
        <v>155</v>
      </c>
      <c r="C4" s="84">
        <f t="shared" ref="C4:H4" si="0">SUM(C2:C3)</f>
        <v>192</v>
      </c>
      <c r="D4" s="84">
        <f t="shared" si="0"/>
        <v>0</v>
      </c>
      <c r="E4" s="84">
        <f t="shared" si="0"/>
        <v>55</v>
      </c>
      <c r="F4" s="84">
        <f t="shared" si="0"/>
        <v>65</v>
      </c>
      <c r="G4" s="84">
        <f t="shared" si="0"/>
        <v>21</v>
      </c>
      <c r="H4" s="84">
        <f t="shared" si="0"/>
        <v>20</v>
      </c>
      <c r="I4" s="84">
        <f>SUM(I2:I3)</f>
        <v>43</v>
      </c>
      <c r="J4" s="84">
        <f t="shared" ref="J4:O4" si="1">SUM(J2:J3)</f>
        <v>4</v>
      </c>
      <c r="K4" s="84">
        <f t="shared" si="1"/>
        <v>82</v>
      </c>
      <c r="L4" s="84">
        <f t="shared" si="1"/>
        <v>93</v>
      </c>
      <c r="M4" s="84">
        <f t="shared" si="1"/>
        <v>13</v>
      </c>
      <c r="N4" s="84">
        <f t="shared" si="1"/>
        <v>51</v>
      </c>
      <c r="O4" s="84">
        <f t="shared" si="1"/>
        <v>4</v>
      </c>
      <c r="P4" s="84">
        <f>SUM(P2:P3)</f>
        <v>8</v>
      </c>
    </row>
    <row r="5" spans="1:16" ht="11.25" x14ac:dyDescent="0.2">
      <c r="A5" s="2" t="s">
        <v>182</v>
      </c>
      <c r="B5" s="2" t="s">
        <v>177</v>
      </c>
      <c r="C5" s="2">
        <v>171</v>
      </c>
      <c r="E5" s="2">
        <v>41</v>
      </c>
      <c r="F5" s="2">
        <v>42</v>
      </c>
      <c r="G5" s="2">
        <v>23</v>
      </c>
      <c r="H5" s="2">
        <v>21</v>
      </c>
      <c r="I5" s="2">
        <v>32</v>
      </c>
      <c r="J5" s="2">
        <v>2</v>
      </c>
      <c r="K5" s="2">
        <v>68</v>
      </c>
      <c r="L5" s="2">
        <v>70</v>
      </c>
      <c r="M5" s="2">
        <v>15</v>
      </c>
      <c r="N5" s="2">
        <v>42</v>
      </c>
      <c r="O5" s="2">
        <v>5</v>
      </c>
      <c r="P5" s="2">
        <v>10</v>
      </c>
    </row>
    <row r="6" spans="1:16" ht="11.25" x14ac:dyDescent="0.2">
      <c r="B6" s="2" t="s">
        <v>178</v>
      </c>
      <c r="C6" s="2">
        <v>52</v>
      </c>
      <c r="E6" s="2">
        <v>20</v>
      </c>
      <c r="F6" s="2">
        <v>10</v>
      </c>
      <c r="G6" s="2">
        <v>9</v>
      </c>
      <c r="H6" s="2">
        <v>8</v>
      </c>
      <c r="I6" s="2">
        <v>11</v>
      </c>
      <c r="J6" s="2">
        <v>1</v>
      </c>
      <c r="K6" s="2">
        <v>20</v>
      </c>
      <c r="L6" s="2">
        <v>22</v>
      </c>
      <c r="M6" s="2">
        <v>1</v>
      </c>
      <c r="N6" s="2">
        <v>4</v>
      </c>
      <c r="O6" s="2">
        <v>0</v>
      </c>
      <c r="P6" s="2">
        <v>0</v>
      </c>
    </row>
    <row r="7" spans="1:16" ht="11.25" x14ac:dyDescent="0.2">
      <c r="B7" s="84" t="s">
        <v>155</v>
      </c>
      <c r="C7" s="84">
        <f t="shared" ref="C7:H7" si="2">SUM(C5:C6)</f>
        <v>223</v>
      </c>
      <c r="D7" s="84">
        <f t="shared" si="2"/>
        <v>0</v>
      </c>
      <c r="E7" s="84">
        <f t="shared" si="2"/>
        <v>61</v>
      </c>
      <c r="F7" s="84">
        <f t="shared" si="2"/>
        <v>52</v>
      </c>
      <c r="G7" s="84">
        <f t="shared" si="2"/>
        <v>32</v>
      </c>
      <c r="H7" s="84">
        <f t="shared" si="2"/>
        <v>29</v>
      </c>
      <c r="I7" s="84">
        <f>SUM(I5:I6)</f>
        <v>43</v>
      </c>
      <c r="J7" s="84">
        <f t="shared" ref="J7:O7" si="3">SUM(J5:J6)</f>
        <v>3</v>
      </c>
      <c r="K7" s="84">
        <f t="shared" si="3"/>
        <v>88</v>
      </c>
      <c r="L7" s="84">
        <f t="shared" si="3"/>
        <v>92</v>
      </c>
      <c r="M7" s="84">
        <f t="shared" si="3"/>
        <v>16</v>
      </c>
      <c r="N7" s="84">
        <f t="shared" si="3"/>
        <v>46</v>
      </c>
      <c r="O7" s="84">
        <f t="shared" si="3"/>
        <v>5</v>
      </c>
      <c r="P7" s="84">
        <f>SUM(P5:P6)</f>
        <v>10</v>
      </c>
    </row>
    <row r="8" spans="1:16" ht="11.25" x14ac:dyDescent="0.2">
      <c r="A8" s="2" t="s">
        <v>183</v>
      </c>
      <c r="B8" s="2" t="s">
        <v>177</v>
      </c>
      <c r="C8" s="2">
        <v>170</v>
      </c>
      <c r="E8" s="2">
        <v>54</v>
      </c>
      <c r="F8" s="2">
        <v>34</v>
      </c>
      <c r="G8" s="2">
        <v>30</v>
      </c>
      <c r="H8" s="2">
        <v>27</v>
      </c>
      <c r="I8" s="2">
        <v>47</v>
      </c>
      <c r="J8" s="2">
        <v>2</v>
      </c>
      <c r="K8" s="2">
        <v>65</v>
      </c>
      <c r="L8" s="2">
        <v>66</v>
      </c>
      <c r="M8" s="2">
        <v>14</v>
      </c>
      <c r="N8" s="2">
        <v>37</v>
      </c>
      <c r="O8" s="2">
        <v>5</v>
      </c>
      <c r="P8" s="2">
        <v>10</v>
      </c>
    </row>
    <row r="9" spans="1:16" ht="11.25" x14ac:dyDescent="0.2">
      <c r="B9" s="2" t="s">
        <v>178</v>
      </c>
      <c r="C9" s="2">
        <v>52</v>
      </c>
      <c r="E9" s="2">
        <v>13</v>
      </c>
      <c r="F9" s="2">
        <v>13</v>
      </c>
      <c r="G9" s="2">
        <v>8</v>
      </c>
      <c r="H9" s="2">
        <v>8</v>
      </c>
      <c r="I9" s="2">
        <v>5</v>
      </c>
      <c r="J9" s="2">
        <v>2</v>
      </c>
      <c r="K9" s="2">
        <v>19</v>
      </c>
      <c r="L9" s="2">
        <v>18</v>
      </c>
      <c r="M9" s="2">
        <v>0</v>
      </c>
      <c r="N9" s="2">
        <v>4</v>
      </c>
      <c r="O9" s="2">
        <v>0</v>
      </c>
      <c r="P9" s="2">
        <v>0</v>
      </c>
    </row>
    <row r="10" spans="1:16" ht="11.25" x14ac:dyDescent="0.2">
      <c r="B10" s="84" t="s">
        <v>155</v>
      </c>
      <c r="C10" s="84">
        <f t="shared" ref="C10:H10" si="4">SUM(C8:C9)</f>
        <v>222</v>
      </c>
      <c r="D10" s="84">
        <f t="shared" si="4"/>
        <v>0</v>
      </c>
      <c r="E10" s="84">
        <f t="shared" si="4"/>
        <v>67</v>
      </c>
      <c r="F10" s="84">
        <f t="shared" si="4"/>
        <v>47</v>
      </c>
      <c r="G10" s="84">
        <f t="shared" si="4"/>
        <v>38</v>
      </c>
      <c r="H10" s="84">
        <f t="shared" si="4"/>
        <v>35</v>
      </c>
      <c r="I10" s="84">
        <f>SUM(I8:I9)</f>
        <v>52</v>
      </c>
      <c r="J10" s="84">
        <f t="shared" ref="J10:O10" si="5">SUM(J8:J9)</f>
        <v>4</v>
      </c>
      <c r="K10" s="84">
        <f t="shared" si="5"/>
        <v>84</v>
      </c>
      <c r="L10" s="84">
        <f t="shared" si="5"/>
        <v>84</v>
      </c>
      <c r="M10" s="84">
        <f t="shared" si="5"/>
        <v>14</v>
      </c>
      <c r="N10" s="84">
        <f t="shared" si="5"/>
        <v>41</v>
      </c>
      <c r="O10" s="84">
        <f t="shared" si="5"/>
        <v>5</v>
      </c>
      <c r="P10" s="84">
        <f>SUM(P8:P9)</f>
        <v>10</v>
      </c>
    </row>
    <row r="11" spans="1:16" ht="11.25" x14ac:dyDescent="0.2">
      <c r="A11" s="2" t="s">
        <v>184</v>
      </c>
      <c r="B11" s="2" t="s">
        <v>177</v>
      </c>
      <c r="C11" s="2">
        <v>129</v>
      </c>
      <c r="E11" s="2">
        <v>40</v>
      </c>
      <c r="F11" s="2">
        <v>26</v>
      </c>
      <c r="G11" s="2">
        <v>16</v>
      </c>
      <c r="H11" s="2">
        <v>16</v>
      </c>
      <c r="I11" s="2">
        <v>35</v>
      </c>
      <c r="J11" s="2">
        <v>3</v>
      </c>
      <c r="K11" s="2">
        <v>71</v>
      </c>
      <c r="L11" s="2">
        <v>70</v>
      </c>
      <c r="M11" s="2">
        <v>14</v>
      </c>
      <c r="N11" s="2">
        <v>33</v>
      </c>
      <c r="O11" s="2">
        <v>4</v>
      </c>
      <c r="P11" s="2">
        <v>9</v>
      </c>
    </row>
    <row r="12" spans="1:16" ht="11.25" x14ac:dyDescent="0.2">
      <c r="B12" s="2" t="s">
        <v>178</v>
      </c>
      <c r="C12" s="2">
        <v>46</v>
      </c>
      <c r="E12" s="2">
        <v>15</v>
      </c>
      <c r="F12" s="2">
        <v>10</v>
      </c>
      <c r="G12" s="2">
        <v>4</v>
      </c>
      <c r="H12" s="2">
        <v>4</v>
      </c>
      <c r="I12" s="2">
        <v>9</v>
      </c>
      <c r="J12" s="2">
        <v>2</v>
      </c>
      <c r="K12" s="2">
        <v>17</v>
      </c>
      <c r="L12" s="2">
        <v>20</v>
      </c>
      <c r="M12" s="2">
        <v>2</v>
      </c>
      <c r="N12" s="2">
        <v>6</v>
      </c>
      <c r="O12" s="2">
        <v>0</v>
      </c>
      <c r="P12" s="2">
        <v>0</v>
      </c>
    </row>
    <row r="13" spans="1:16" ht="11.25" x14ac:dyDescent="0.2">
      <c r="B13" s="84" t="s">
        <v>155</v>
      </c>
      <c r="C13" s="84">
        <f t="shared" ref="C13:H13" si="6">SUM(C11:C12)</f>
        <v>175</v>
      </c>
      <c r="D13" s="84">
        <f t="shared" si="6"/>
        <v>0</v>
      </c>
      <c r="E13" s="84">
        <f t="shared" si="6"/>
        <v>55</v>
      </c>
      <c r="F13" s="84">
        <f t="shared" si="6"/>
        <v>36</v>
      </c>
      <c r="G13" s="84">
        <f t="shared" si="6"/>
        <v>20</v>
      </c>
      <c r="H13" s="84">
        <f t="shared" si="6"/>
        <v>20</v>
      </c>
      <c r="I13" s="84">
        <f>SUM(I11:I12)</f>
        <v>44</v>
      </c>
      <c r="J13" s="84">
        <f t="shared" ref="J13:O13" si="7">SUM(J11:J12)</f>
        <v>5</v>
      </c>
      <c r="K13" s="84">
        <f t="shared" si="7"/>
        <v>88</v>
      </c>
      <c r="L13" s="84">
        <f t="shared" si="7"/>
        <v>90</v>
      </c>
      <c r="M13" s="84">
        <f t="shared" si="7"/>
        <v>16</v>
      </c>
      <c r="N13" s="84">
        <f t="shared" si="7"/>
        <v>39</v>
      </c>
      <c r="O13" s="84">
        <f t="shared" si="7"/>
        <v>4</v>
      </c>
      <c r="P13" s="84">
        <f>SUM(P11:P12)</f>
        <v>9</v>
      </c>
    </row>
    <row r="14" spans="1:16" ht="11.25" x14ac:dyDescent="0.2">
      <c r="A14" s="2" t="s">
        <v>185</v>
      </c>
      <c r="B14" s="2" t="s">
        <v>177</v>
      </c>
      <c r="C14" s="2">
        <v>196</v>
      </c>
      <c r="E14" s="2">
        <v>65</v>
      </c>
      <c r="F14" s="2">
        <v>37</v>
      </c>
      <c r="G14" s="2">
        <v>30</v>
      </c>
      <c r="H14" s="2">
        <v>29</v>
      </c>
      <c r="I14" s="2">
        <v>31</v>
      </c>
      <c r="J14" s="2">
        <v>1</v>
      </c>
      <c r="K14" s="2">
        <v>64</v>
      </c>
      <c r="L14" s="2">
        <v>62</v>
      </c>
      <c r="M14" s="2">
        <v>12</v>
      </c>
      <c r="N14" s="2">
        <v>40</v>
      </c>
      <c r="O14" s="2">
        <v>4</v>
      </c>
      <c r="P14" s="2">
        <v>8</v>
      </c>
    </row>
    <row r="15" spans="1:16" ht="11.25" x14ac:dyDescent="0.2">
      <c r="B15" s="2" t="s">
        <v>178</v>
      </c>
      <c r="C15" s="2">
        <v>47</v>
      </c>
      <c r="E15" s="2">
        <v>12</v>
      </c>
      <c r="F15" s="2">
        <v>12</v>
      </c>
      <c r="G15" s="2">
        <v>5</v>
      </c>
      <c r="H15" s="2">
        <v>3</v>
      </c>
      <c r="I15" s="2">
        <v>23</v>
      </c>
      <c r="J15" s="2">
        <v>2</v>
      </c>
      <c r="K15" s="2">
        <v>13</v>
      </c>
      <c r="L15" s="2">
        <v>17</v>
      </c>
      <c r="M15" s="2">
        <v>2</v>
      </c>
      <c r="N15" s="2">
        <v>20</v>
      </c>
      <c r="O15" s="2">
        <v>0</v>
      </c>
      <c r="P15" s="2">
        <v>0</v>
      </c>
    </row>
    <row r="16" spans="1:16" ht="11.25" x14ac:dyDescent="0.2">
      <c r="B16" s="84" t="s">
        <v>155</v>
      </c>
      <c r="C16" s="84">
        <f t="shared" ref="C16:H16" si="8">SUM(C14:C15)</f>
        <v>243</v>
      </c>
      <c r="D16" s="84">
        <f t="shared" si="8"/>
        <v>0</v>
      </c>
      <c r="E16" s="84">
        <f t="shared" si="8"/>
        <v>77</v>
      </c>
      <c r="F16" s="84">
        <f t="shared" si="8"/>
        <v>49</v>
      </c>
      <c r="G16" s="84">
        <f t="shared" si="8"/>
        <v>35</v>
      </c>
      <c r="H16" s="84">
        <f t="shared" si="8"/>
        <v>32</v>
      </c>
      <c r="I16" s="84">
        <f>SUM(I14:I15)</f>
        <v>54</v>
      </c>
      <c r="J16" s="84">
        <f t="shared" ref="J16:O16" si="9">SUM(J14:J15)</f>
        <v>3</v>
      </c>
      <c r="K16" s="84">
        <f t="shared" si="9"/>
        <v>77</v>
      </c>
      <c r="L16" s="84">
        <f t="shared" si="9"/>
        <v>79</v>
      </c>
      <c r="M16" s="84">
        <f t="shared" si="9"/>
        <v>14</v>
      </c>
      <c r="N16" s="84">
        <f t="shared" si="9"/>
        <v>60</v>
      </c>
      <c r="O16" s="84">
        <f t="shared" si="9"/>
        <v>4</v>
      </c>
      <c r="P16" s="84">
        <f>SUM(P14:P15)</f>
        <v>8</v>
      </c>
    </row>
    <row r="17" spans="1:16" ht="11.25" x14ac:dyDescent="0.2">
      <c r="A17" s="2" t="s">
        <v>186</v>
      </c>
      <c r="B17" s="2" t="s">
        <v>177</v>
      </c>
      <c r="C17" s="2">
        <v>162</v>
      </c>
      <c r="E17" s="2">
        <v>40</v>
      </c>
      <c r="F17" s="2">
        <v>27</v>
      </c>
      <c r="G17" s="2">
        <v>16</v>
      </c>
      <c r="H17" s="2">
        <v>16</v>
      </c>
      <c r="I17" s="2">
        <v>24</v>
      </c>
      <c r="J17" s="2">
        <v>1</v>
      </c>
      <c r="K17" s="2">
        <v>67</v>
      </c>
      <c r="L17" s="2">
        <v>70</v>
      </c>
      <c r="M17" s="2">
        <v>8</v>
      </c>
      <c r="N17" s="2">
        <v>31</v>
      </c>
      <c r="O17" s="2">
        <v>6</v>
      </c>
      <c r="P17" s="2">
        <v>8</v>
      </c>
    </row>
    <row r="18" spans="1:16" ht="11.25" x14ac:dyDescent="0.2">
      <c r="B18" s="2" t="s">
        <v>178</v>
      </c>
      <c r="C18" s="2">
        <v>14</v>
      </c>
      <c r="E18" s="2">
        <v>4</v>
      </c>
      <c r="F18" s="2">
        <v>3</v>
      </c>
      <c r="G18" s="2">
        <v>3</v>
      </c>
      <c r="H18" s="2">
        <v>2</v>
      </c>
      <c r="I18" s="2">
        <v>7</v>
      </c>
      <c r="J18" s="2">
        <v>2</v>
      </c>
      <c r="K18" s="2">
        <v>12</v>
      </c>
      <c r="L18" s="2">
        <v>13</v>
      </c>
      <c r="M18" s="2">
        <v>2</v>
      </c>
      <c r="N18" s="2">
        <v>11</v>
      </c>
      <c r="O18" s="2">
        <v>0</v>
      </c>
      <c r="P18" s="2">
        <v>0</v>
      </c>
    </row>
    <row r="19" spans="1:16" ht="11.25" x14ac:dyDescent="0.2">
      <c r="B19" s="84" t="s">
        <v>155</v>
      </c>
      <c r="C19" s="84">
        <f t="shared" ref="C19:H19" si="10">SUM(C17:C18)</f>
        <v>176</v>
      </c>
      <c r="D19" s="84">
        <f t="shared" si="10"/>
        <v>0</v>
      </c>
      <c r="E19" s="84">
        <f t="shared" si="10"/>
        <v>44</v>
      </c>
      <c r="F19" s="84">
        <f t="shared" si="10"/>
        <v>30</v>
      </c>
      <c r="G19" s="84">
        <f t="shared" si="10"/>
        <v>19</v>
      </c>
      <c r="H19" s="84">
        <f t="shared" si="10"/>
        <v>18</v>
      </c>
      <c r="I19" s="84">
        <f>SUM(I17:I18)</f>
        <v>31</v>
      </c>
      <c r="J19" s="84">
        <f t="shared" ref="J19:O19" si="11">SUM(J17:J18)</f>
        <v>3</v>
      </c>
      <c r="K19" s="84">
        <f t="shared" si="11"/>
        <v>79</v>
      </c>
      <c r="L19" s="84">
        <f t="shared" si="11"/>
        <v>83</v>
      </c>
      <c r="M19" s="84">
        <f t="shared" si="11"/>
        <v>10</v>
      </c>
      <c r="N19" s="84">
        <f t="shared" si="11"/>
        <v>42</v>
      </c>
      <c r="O19" s="84">
        <f t="shared" si="11"/>
        <v>6</v>
      </c>
      <c r="P19" s="84">
        <f>SUM(P17:P18)</f>
        <v>8</v>
      </c>
    </row>
    <row r="20" spans="1:16" ht="11.25" x14ac:dyDescent="0.2">
      <c r="A20" s="2" t="s">
        <v>187</v>
      </c>
      <c r="B20" s="2" t="s">
        <v>177</v>
      </c>
      <c r="C20" s="2">
        <v>119</v>
      </c>
      <c r="E20" s="2">
        <v>37</v>
      </c>
      <c r="F20" s="2">
        <v>36</v>
      </c>
      <c r="G20" s="2">
        <v>12</v>
      </c>
      <c r="H20" s="2">
        <v>12</v>
      </c>
      <c r="I20" s="2">
        <v>24</v>
      </c>
      <c r="J20" s="2">
        <v>2</v>
      </c>
      <c r="K20" s="2">
        <v>65</v>
      </c>
      <c r="L20" s="2">
        <v>66</v>
      </c>
      <c r="M20" s="2">
        <v>8</v>
      </c>
      <c r="N20" s="2">
        <v>39</v>
      </c>
      <c r="O20" s="2">
        <v>6</v>
      </c>
      <c r="P20" s="2">
        <v>7</v>
      </c>
    </row>
    <row r="21" spans="1:16" ht="11.25" x14ac:dyDescent="0.2">
      <c r="B21" s="2" t="s">
        <v>178</v>
      </c>
      <c r="C21" s="2">
        <v>27</v>
      </c>
      <c r="E21" s="2">
        <v>4</v>
      </c>
      <c r="F21" s="2">
        <v>7</v>
      </c>
      <c r="G21" s="2">
        <v>1</v>
      </c>
      <c r="H21" s="2">
        <v>1</v>
      </c>
      <c r="I21" s="2">
        <v>6</v>
      </c>
      <c r="J21" s="2">
        <v>2</v>
      </c>
      <c r="K21" s="2">
        <v>13</v>
      </c>
      <c r="L21" s="2">
        <v>10</v>
      </c>
      <c r="M21" s="2">
        <v>2</v>
      </c>
      <c r="N21" s="2">
        <v>9</v>
      </c>
      <c r="O21" s="2">
        <v>0</v>
      </c>
      <c r="P21" s="2">
        <v>0</v>
      </c>
    </row>
    <row r="22" spans="1:16" ht="11.25" x14ac:dyDescent="0.2">
      <c r="B22" s="84" t="s">
        <v>155</v>
      </c>
      <c r="C22" s="84">
        <f t="shared" ref="C22:H22" si="12">SUM(C20:C21)</f>
        <v>146</v>
      </c>
      <c r="D22" s="84">
        <f t="shared" si="12"/>
        <v>0</v>
      </c>
      <c r="E22" s="84">
        <f t="shared" si="12"/>
        <v>41</v>
      </c>
      <c r="F22" s="84">
        <f t="shared" si="12"/>
        <v>43</v>
      </c>
      <c r="G22" s="84">
        <f t="shared" si="12"/>
        <v>13</v>
      </c>
      <c r="H22" s="84">
        <f t="shared" si="12"/>
        <v>13</v>
      </c>
      <c r="I22" s="84">
        <f>SUM(I20:I21)</f>
        <v>30</v>
      </c>
      <c r="J22" s="84">
        <f t="shared" ref="J22:O22" si="13">SUM(J20:J21)</f>
        <v>4</v>
      </c>
      <c r="K22" s="84">
        <f t="shared" si="13"/>
        <v>78</v>
      </c>
      <c r="L22" s="84">
        <f t="shared" si="13"/>
        <v>76</v>
      </c>
      <c r="M22" s="84">
        <f t="shared" si="13"/>
        <v>10</v>
      </c>
      <c r="N22" s="84">
        <f t="shared" si="13"/>
        <v>48</v>
      </c>
      <c r="O22" s="84">
        <f t="shared" si="13"/>
        <v>6</v>
      </c>
      <c r="P22" s="84">
        <f>SUM(P20:P21)</f>
        <v>7</v>
      </c>
    </row>
    <row r="23" spans="1:16" ht="11.25" x14ac:dyDescent="0.2">
      <c r="A23" s="2" t="s">
        <v>188</v>
      </c>
      <c r="B23" s="2" t="s">
        <v>177</v>
      </c>
      <c r="C23" s="2">
        <v>165</v>
      </c>
      <c r="E23" s="2">
        <v>33</v>
      </c>
      <c r="F23" s="2">
        <v>41</v>
      </c>
      <c r="G23" s="2">
        <v>25</v>
      </c>
      <c r="H23" s="2">
        <v>24</v>
      </c>
      <c r="I23" s="2">
        <v>37</v>
      </c>
      <c r="J23" s="2">
        <v>3</v>
      </c>
      <c r="K23" s="2">
        <v>68</v>
      </c>
      <c r="L23" s="2">
        <v>65</v>
      </c>
      <c r="M23" s="2">
        <v>7</v>
      </c>
      <c r="N23" s="2">
        <v>44</v>
      </c>
      <c r="O23" s="2">
        <v>5</v>
      </c>
      <c r="P23" s="2">
        <v>7</v>
      </c>
    </row>
    <row r="24" spans="1:16" ht="11.25" x14ac:dyDescent="0.2">
      <c r="B24" s="2" t="s">
        <v>178</v>
      </c>
      <c r="C24" s="2">
        <v>34</v>
      </c>
      <c r="E24" s="2">
        <v>10</v>
      </c>
      <c r="F24" s="2">
        <v>7</v>
      </c>
      <c r="G24" s="2">
        <v>7</v>
      </c>
      <c r="H24" s="2">
        <v>3</v>
      </c>
      <c r="I24" s="2">
        <v>9</v>
      </c>
      <c r="J24" s="2">
        <v>1</v>
      </c>
      <c r="K24" s="2">
        <v>12</v>
      </c>
      <c r="L24" s="2">
        <v>12</v>
      </c>
      <c r="M24" s="2">
        <v>1</v>
      </c>
      <c r="N24" s="2">
        <v>24</v>
      </c>
      <c r="O24" s="2">
        <v>1</v>
      </c>
      <c r="P24" s="2">
        <v>0</v>
      </c>
    </row>
    <row r="25" spans="1:16" ht="11.25" x14ac:dyDescent="0.2">
      <c r="B25" s="84" t="s">
        <v>155</v>
      </c>
      <c r="C25" s="84">
        <f t="shared" ref="C25:H25" si="14">SUM(C23:C24)</f>
        <v>199</v>
      </c>
      <c r="D25" s="84">
        <f t="shared" si="14"/>
        <v>0</v>
      </c>
      <c r="E25" s="84">
        <f t="shared" si="14"/>
        <v>43</v>
      </c>
      <c r="F25" s="84">
        <f t="shared" si="14"/>
        <v>48</v>
      </c>
      <c r="G25" s="84">
        <f t="shared" si="14"/>
        <v>32</v>
      </c>
      <c r="H25" s="84">
        <f t="shared" si="14"/>
        <v>27</v>
      </c>
      <c r="I25" s="84">
        <f>SUM(I23:I24)</f>
        <v>46</v>
      </c>
      <c r="J25" s="84">
        <f t="shared" ref="J25:O25" si="15">SUM(J23:J24)</f>
        <v>4</v>
      </c>
      <c r="K25" s="84">
        <f t="shared" si="15"/>
        <v>80</v>
      </c>
      <c r="L25" s="84">
        <f t="shared" si="15"/>
        <v>77</v>
      </c>
      <c r="M25" s="84">
        <f t="shared" si="15"/>
        <v>8</v>
      </c>
      <c r="N25" s="84">
        <f t="shared" si="15"/>
        <v>68</v>
      </c>
      <c r="O25" s="84">
        <f t="shared" si="15"/>
        <v>6</v>
      </c>
      <c r="P25" s="84">
        <f>SUM(P23:P24)</f>
        <v>7</v>
      </c>
    </row>
    <row r="26" spans="1:16" ht="11.25" x14ac:dyDescent="0.2">
      <c r="A26" s="2" t="s">
        <v>189</v>
      </c>
      <c r="B26" s="2" t="s">
        <v>177</v>
      </c>
      <c r="C26" s="2">
        <v>195</v>
      </c>
      <c r="E26" s="2">
        <v>68</v>
      </c>
      <c r="F26" s="2">
        <v>29</v>
      </c>
      <c r="G26" s="2">
        <v>21</v>
      </c>
      <c r="H26" s="2">
        <v>19</v>
      </c>
      <c r="I26" s="2">
        <v>24</v>
      </c>
      <c r="J26" s="2">
        <v>2</v>
      </c>
      <c r="K26" s="2">
        <v>71</v>
      </c>
      <c r="L26" s="2">
        <v>61</v>
      </c>
      <c r="M26" s="2">
        <v>6</v>
      </c>
      <c r="N26" s="2">
        <v>31</v>
      </c>
      <c r="O26" s="2">
        <v>4</v>
      </c>
      <c r="P26" s="2">
        <v>10</v>
      </c>
    </row>
    <row r="27" spans="1:16" x14ac:dyDescent="0.2">
      <c r="B27" s="2" t="s">
        <v>178</v>
      </c>
      <c r="C27" s="2">
        <v>35</v>
      </c>
      <c r="E27" s="2">
        <v>13</v>
      </c>
      <c r="F27" s="2">
        <v>15</v>
      </c>
      <c r="G27" s="2">
        <v>2</v>
      </c>
      <c r="H27" s="2">
        <v>2</v>
      </c>
      <c r="I27" s="2">
        <v>7</v>
      </c>
      <c r="J27" s="2">
        <v>1</v>
      </c>
      <c r="K27" s="2">
        <v>8</v>
      </c>
      <c r="L27" s="2">
        <v>13</v>
      </c>
      <c r="M27" s="2">
        <v>1</v>
      </c>
      <c r="N27" s="2">
        <v>29</v>
      </c>
      <c r="O27" s="2">
        <v>1</v>
      </c>
      <c r="P27" s="2">
        <v>0</v>
      </c>
    </row>
    <row r="28" spans="1:16" x14ac:dyDescent="0.2">
      <c r="B28" s="84" t="s">
        <v>155</v>
      </c>
      <c r="C28" s="84">
        <f t="shared" ref="C28:H28" si="16">SUM(C26:C27)</f>
        <v>230</v>
      </c>
      <c r="D28" s="84">
        <f t="shared" si="16"/>
        <v>0</v>
      </c>
      <c r="E28" s="84">
        <f t="shared" si="16"/>
        <v>81</v>
      </c>
      <c r="F28" s="84">
        <f t="shared" si="16"/>
        <v>44</v>
      </c>
      <c r="G28" s="84">
        <f t="shared" si="16"/>
        <v>23</v>
      </c>
      <c r="H28" s="84">
        <f t="shared" si="16"/>
        <v>21</v>
      </c>
      <c r="I28" s="84">
        <f>SUM(I26:I27)</f>
        <v>31</v>
      </c>
      <c r="J28" s="84">
        <f t="shared" ref="J28:O28" si="17">SUM(J26:J27)</f>
        <v>3</v>
      </c>
      <c r="K28" s="84">
        <f t="shared" si="17"/>
        <v>79</v>
      </c>
      <c r="L28" s="84">
        <f t="shared" si="17"/>
        <v>74</v>
      </c>
      <c r="M28" s="84">
        <f t="shared" si="17"/>
        <v>7</v>
      </c>
      <c r="N28" s="84">
        <f t="shared" si="17"/>
        <v>60</v>
      </c>
      <c r="O28" s="84">
        <f t="shared" si="17"/>
        <v>5</v>
      </c>
      <c r="P28" s="84">
        <f>SUM(P26:P27)</f>
        <v>10</v>
      </c>
    </row>
    <row r="29" spans="1:16" x14ac:dyDescent="0.2">
      <c r="A29" s="2" t="s">
        <v>190</v>
      </c>
      <c r="B29" s="2" t="s">
        <v>177</v>
      </c>
      <c r="C29" s="2">
        <v>166</v>
      </c>
      <c r="E29" s="2">
        <v>53</v>
      </c>
      <c r="F29" s="2">
        <v>20</v>
      </c>
      <c r="G29" s="2">
        <v>20</v>
      </c>
      <c r="H29" s="2">
        <v>15</v>
      </c>
      <c r="I29" s="2">
        <v>37</v>
      </c>
      <c r="J29" s="2">
        <v>3</v>
      </c>
      <c r="K29" s="2">
        <v>69</v>
      </c>
      <c r="L29" s="2">
        <v>50</v>
      </c>
      <c r="M29" s="2">
        <v>6</v>
      </c>
      <c r="N29" s="2">
        <v>33</v>
      </c>
      <c r="O29" s="2">
        <v>4</v>
      </c>
      <c r="P29" s="2">
        <v>8</v>
      </c>
    </row>
    <row r="30" spans="1:16" x14ac:dyDescent="0.2">
      <c r="B30" s="2" t="s">
        <v>178</v>
      </c>
      <c r="C30" s="2">
        <v>35</v>
      </c>
      <c r="E30" s="2">
        <v>10</v>
      </c>
      <c r="F30" s="2">
        <v>4</v>
      </c>
      <c r="G30" s="2">
        <v>4</v>
      </c>
      <c r="H30" s="2">
        <v>3</v>
      </c>
      <c r="I30" s="2">
        <v>12</v>
      </c>
      <c r="J30" s="2">
        <v>1</v>
      </c>
      <c r="K30" s="2">
        <v>8</v>
      </c>
      <c r="L30" s="2">
        <v>11</v>
      </c>
      <c r="M30" s="2">
        <v>2</v>
      </c>
      <c r="N30" s="2">
        <v>21</v>
      </c>
      <c r="O30" s="2">
        <v>1</v>
      </c>
      <c r="P30" s="2">
        <v>0</v>
      </c>
    </row>
    <row r="31" spans="1:16" x14ac:dyDescent="0.2">
      <c r="B31" s="84" t="s">
        <v>155</v>
      </c>
      <c r="C31" s="84">
        <f t="shared" ref="C31:H31" si="18">SUM(C29:C30)</f>
        <v>201</v>
      </c>
      <c r="D31" s="84">
        <f t="shared" si="18"/>
        <v>0</v>
      </c>
      <c r="E31" s="84">
        <f t="shared" si="18"/>
        <v>63</v>
      </c>
      <c r="F31" s="84">
        <f t="shared" si="18"/>
        <v>24</v>
      </c>
      <c r="G31" s="84">
        <f t="shared" si="18"/>
        <v>24</v>
      </c>
      <c r="H31" s="84">
        <f t="shared" si="18"/>
        <v>18</v>
      </c>
      <c r="I31" s="84">
        <f>SUM(I29:I30)</f>
        <v>49</v>
      </c>
      <c r="J31" s="84">
        <f t="shared" ref="J31:O31" si="19">SUM(J29:J30)</f>
        <v>4</v>
      </c>
      <c r="K31" s="84">
        <f t="shared" si="19"/>
        <v>77</v>
      </c>
      <c r="L31" s="84">
        <f t="shared" si="19"/>
        <v>61</v>
      </c>
      <c r="M31" s="84">
        <f t="shared" si="19"/>
        <v>8</v>
      </c>
      <c r="N31" s="84">
        <f t="shared" si="19"/>
        <v>54</v>
      </c>
      <c r="O31" s="84">
        <f t="shared" si="19"/>
        <v>5</v>
      </c>
      <c r="P31" s="84">
        <f>SUM(P29:P30)</f>
        <v>8</v>
      </c>
    </row>
    <row r="32" spans="1:16" x14ac:dyDescent="0.2">
      <c r="A32" s="2" t="s">
        <v>191</v>
      </c>
      <c r="B32" s="2" t="s">
        <v>177</v>
      </c>
      <c r="C32" s="2">
        <v>139</v>
      </c>
      <c r="E32" s="2">
        <v>54</v>
      </c>
      <c r="F32" s="2">
        <v>9</v>
      </c>
      <c r="G32" s="2">
        <v>21</v>
      </c>
      <c r="H32" s="2">
        <v>18</v>
      </c>
      <c r="I32" s="2">
        <v>22</v>
      </c>
      <c r="J32" s="2">
        <v>3</v>
      </c>
      <c r="K32" s="2">
        <v>70</v>
      </c>
      <c r="L32" s="2">
        <v>51</v>
      </c>
      <c r="M32" s="2">
        <v>6</v>
      </c>
      <c r="N32" s="2">
        <v>25</v>
      </c>
      <c r="O32" s="2">
        <v>3</v>
      </c>
      <c r="P32" s="2">
        <v>8</v>
      </c>
    </row>
    <row r="33" spans="1:16" x14ac:dyDescent="0.2">
      <c r="B33" s="2" t="s">
        <v>178</v>
      </c>
      <c r="C33" s="2">
        <v>30</v>
      </c>
      <c r="E33" s="2">
        <v>12</v>
      </c>
      <c r="F33" s="2">
        <v>3</v>
      </c>
      <c r="G33" s="2">
        <v>2</v>
      </c>
      <c r="H33" s="2">
        <v>2</v>
      </c>
      <c r="I33" s="2">
        <v>14</v>
      </c>
      <c r="J33" s="2">
        <v>1</v>
      </c>
      <c r="K33" s="2">
        <v>8</v>
      </c>
      <c r="L33" s="2">
        <v>10</v>
      </c>
      <c r="M33" s="2">
        <v>1</v>
      </c>
      <c r="N33" s="2">
        <v>12</v>
      </c>
      <c r="O33" s="2">
        <v>1</v>
      </c>
      <c r="P33" s="2">
        <v>0</v>
      </c>
    </row>
    <row r="34" spans="1:16" x14ac:dyDescent="0.2">
      <c r="B34" s="84" t="s">
        <v>155</v>
      </c>
      <c r="C34" s="84">
        <f t="shared" ref="C34:H34" si="20">SUM(C32:C33)</f>
        <v>169</v>
      </c>
      <c r="D34" s="84">
        <f t="shared" si="20"/>
        <v>0</v>
      </c>
      <c r="E34" s="84">
        <f t="shared" si="20"/>
        <v>66</v>
      </c>
      <c r="F34" s="84">
        <f t="shared" si="20"/>
        <v>12</v>
      </c>
      <c r="G34" s="84">
        <f t="shared" si="20"/>
        <v>23</v>
      </c>
      <c r="H34" s="84">
        <f t="shared" si="20"/>
        <v>20</v>
      </c>
      <c r="I34" s="84">
        <f>SUM(I32:I33)</f>
        <v>36</v>
      </c>
      <c r="J34" s="84">
        <f t="shared" ref="J34:O34" si="21">SUM(J32:J33)</f>
        <v>4</v>
      </c>
      <c r="K34" s="84">
        <f t="shared" si="21"/>
        <v>78</v>
      </c>
      <c r="L34" s="84">
        <f t="shared" si="21"/>
        <v>61</v>
      </c>
      <c r="M34" s="84">
        <f t="shared" si="21"/>
        <v>7</v>
      </c>
      <c r="N34" s="84">
        <f t="shared" si="21"/>
        <v>37</v>
      </c>
      <c r="O34" s="84">
        <f t="shared" si="21"/>
        <v>4</v>
      </c>
      <c r="P34" s="84">
        <f>SUM(P32:P33)</f>
        <v>8</v>
      </c>
    </row>
    <row r="35" spans="1:16" x14ac:dyDescent="0.2">
      <c r="A35" s="2" t="s">
        <v>192</v>
      </c>
      <c r="B35" s="2" t="s">
        <v>177</v>
      </c>
      <c r="C35" s="2">
        <v>109</v>
      </c>
      <c r="E35" s="2">
        <v>43</v>
      </c>
      <c r="F35" s="2">
        <v>9</v>
      </c>
      <c r="G35" s="2">
        <v>7</v>
      </c>
      <c r="H35" s="2">
        <v>7</v>
      </c>
      <c r="I35" s="2">
        <v>16</v>
      </c>
      <c r="J35" s="2">
        <v>5</v>
      </c>
      <c r="K35" s="2">
        <v>61</v>
      </c>
      <c r="L35" s="2">
        <v>48</v>
      </c>
      <c r="M35" s="2">
        <v>5</v>
      </c>
      <c r="N35" s="2">
        <v>21</v>
      </c>
      <c r="O35" s="2">
        <v>3</v>
      </c>
      <c r="P35" s="2">
        <v>8</v>
      </c>
    </row>
    <row r="36" spans="1:16" x14ac:dyDescent="0.2">
      <c r="B36" s="2" t="s">
        <v>178</v>
      </c>
      <c r="C36" s="2">
        <v>32</v>
      </c>
      <c r="E36" s="2">
        <v>10</v>
      </c>
      <c r="F36" s="2">
        <v>2</v>
      </c>
      <c r="G36" s="2">
        <v>1</v>
      </c>
      <c r="H36" s="2">
        <v>1</v>
      </c>
      <c r="I36" s="2">
        <v>6</v>
      </c>
      <c r="J36" s="2">
        <v>1</v>
      </c>
      <c r="K36" s="2">
        <v>10</v>
      </c>
      <c r="L36" s="2">
        <v>10</v>
      </c>
      <c r="M36" s="2">
        <v>1</v>
      </c>
      <c r="N36" s="2">
        <v>9</v>
      </c>
      <c r="O36" s="2">
        <v>2</v>
      </c>
      <c r="P36" s="2">
        <v>0</v>
      </c>
    </row>
    <row r="37" spans="1:16" x14ac:dyDescent="0.2">
      <c r="B37" s="84" t="s">
        <v>155</v>
      </c>
      <c r="C37" s="84">
        <f t="shared" ref="C37:H37" si="22">SUM(C35:C36)</f>
        <v>141</v>
      </c>
      <c r="D37" s="84">
        <f t="shared" si="22"/>
        <v>0</v>
      </c>
      <c r="E37" s="84">
        <f t="shared" si="22"/>
        <v>53</v>
      </c>
      <c r="F37" s="84">
        <f t="shared" si="22"/>
        <v>11</v>
      </c>
      <c r="G37" s="84">
        <f t="shared" si="22"/>
        <v>8</v>
      </c>
      <c r="H37" s="84">
        <f t="shared" si="22"/>
        <v>8</v>
      </c>
      <c r="I37" s="84">
        <f t="shared" ref="I37:P37" si="23">SUM(I35:I36)</f>
        <v>22</v>
      </c>
      <c r="J37" s="84">
        <f t="shared" si="23"/>
        <v>6</v>
      </c>
      <c r="K37" s="84">
        <f t="shared" si="23"/>
        <v>71</v>
      </c>
      <c r="L37" s="84">
        <f t="shared" si="23"/>
        <v>58</v>
      </c>
      <c r="M37" s="84">
        <f t="shared" si="23"/>
        <v>6</v>
      </c>
      <c r="N37" s="84">
        <f t="shared" si="23"/>
        <v>30</v>
      </c>
      <c r="O37" s="84">
        <f t="shared" si="23"/>
        <v>5</v>
      </c>
      <c r="P37" s="84">
        <f t="shared" si="23"/>
        <v>8</v>
      </c>
    </row>
    <row r="39" spans="1:16" ht="20.399999999999999" x14ac:dyDescent="0.2">
      <c r="A39" s="85" t="s">
        <v>194</v>
      </c>
      <c r="B39" s="2" t="s">
        <v>177</v>
      </c>
      <c r="C39" s="2">
        <f t="shared" ref="C39:H40" si="24">SUM(C2+C5+C8+C11+C14+C17+C20+C23+C26+C29+C32+C35)</f>
        <v>1872</v>
      </c>
      <c r="D39" s="2">
        <v>205</v>
      </c>
      <c r="E39" s="2">
        <f t="shared" si="24"/>
        <v>568</v>
      </c>
      <c r="F39" s="2">
        <f t="shared" si="24"/>
        <v>361</v>
      </c>
      <c r="G39" s="2">
        <f t="shared" si="24"/>
        <v>238</v>
      </c>
      <c r="H39" s="2">
        <f t="shared" si="24"/>
        <v>220</v>
      </c>
      <c r="I39" s="2">
        <f t="shared" ref="I39:P40" si="25">SUM(I2+I5+I8+I11+I14+I17+I20+I23+I26+I29+I32+I35)</f>
        <v>363</v>
      </c>
      <c r="J39" s="2">
        <f t="shared" si="25"/>
        <v>30</v>
      </c>
      <c r="K39" s="2">
        <f t="shared" si="25"/>
        <v>803</v>
      </c>
      <c r="L39" s="2">
        <f t="shared" si="25"/>
        <v>751</v>
      </c>
      <c r="M39" s="2">
        <f t="shared" si="25"/>
        <v>113</v>
      </c>
      <c r="N39" s="2">
        <f t="shared" si="25"/>
        <v>422</v>
      </c>
      <c r="O39" s="2">
        <f t="shared" si="25"/>
        <v>53</v>
      </c>
      <c r="P39" s="2">
        <f t="shared" si="25"/>
        <v>101</v>
      </c>
    </row>
    <row r="40" spans="1:16" x14ac:dyDescent="0.2">
      <c r="B40" s="2" t="s">
        <v>178</v>
      </c>
      <c r="C40" s="2">
        <f t="shared" si="24"/>
        <v>445</v>
      </c>
      <c r="D40" s="2">
        <v>50</v>
      </c>
      <c r="E40" s="2">
        <f t="shared" si="24"/>
        <v>138</v>
      </c>
      <c r="F40" s="2">
        <f t="shared" si="24"/>
        <v>100</v>
      </c>
      <c r="G40" s="2">
        <f t="shared" si="24"/>
        <v>50</v>
      </c>
      <c r="H40" s="2">
        <f t="shared" si="24"/>
        <v>41</v>
      </c>
      <c r="I40" s="2">
        <f t="shared" si="25"/>
        <v>118</v>
      </c>
      <c r="J40" s="2">
        <f t="shared" si="25"/>
        <v>17</v>
      </c>
      <c r="K40" s="2">
        <f t="shared" si="25"/>
        <v>158</v>
      </c>
      <c r="L40" s="2">
        <f t="shared" si="25"/>
        <v>177</v>
      </c>
      <c r="M40" s="2">
        <f t="shared" si="25"/>
        <v>16</v>
      </c>
      <c r="N40" s="2">
        <f t="shared" si="25"/>
        <v>154</v>
      </c>
      <c r="O40" s="2">
        <f t="shared" si="25"/>
        <v>6</v>
      </c>
      <c r="P40" s="2">
        <f t="shared" si="25"/>
        <v>0</v>
      </c>
    </row>
    <row r="41" spans="1:16" s="3" customFormat="1" x14ac:dyDescent="0.2">
      <c r="B41" s="109" t="s">
        <v>155</v>
      </c>
      <c r="C41" s="3">
        <f>SUM(C4+C7+C10+C13+C16+C19+C22+C25+C28+C31+C34+C37)</f>
        <v>2317</v>
      </c>
      <c r="D41" s="3">
        <f>SUM(D39:D40)</f>
        <v>255</v>
      </c>
      <c r="E41" s="3">
        <f>SUM(E4+E7+E10+E13+E16+E19+E22+E25+E28+E31+E34+E37)</f>
        <v>706</v>
      </c>
      <c r="F41" s="3">
        <f>SUM(F4+F7+F10+F13+F16+F19+F22+F25+F28+F31+F34+F37)</f>
        <v>461</v>
      </c>
      <c r="G41" s="3">
        <f>SUM(G4+G7+G10+G13+G16+G19+G22+G25+G28+G31+G34+G37)</f>
        <v>288</v>
      </c>
      <c r="H41" s="3">
        <f>SUM(H4+H7+H10+H13+H16+H19+H22+H25+H28+H31+H34+H37)</f>
        <v>261</v>
      </c>
      <c r="I41" s="3">
        <f>SUM(I4+I7+I10+I13+I16+I19+I22+I25+I28+I31+I34+I37)</f>
        <v>481</v>
      </c>
      <c r="J41" s="3">
        <f t="shared" ref="J41:O41" si="26">SUM(J4+J7+J10+J13+J16+J19+J22+J25+J28+J31+J34+J37)</f>
        <v>47</v>
      </c>
      <c r="K41" s="3">
        <f t="shared" si="26"/>
        <v>961</v>
      </c>
      <c r="L41" s="3">
        <f t="shared" si="26"/>
        <v>928</v>
      </c>
      <c r="M41" s="3">
        <f t="shared" si="26"/>
        <v>129</v>
      </c>
      <c r="N41" s="3">
        <f t="shared" si="26"/>
        <v>576</v>
      </c>
      <c r="O41" s="3">
        <f t="shared" si="26"/>
        <v>59</v>
      </c>
      <c r="P41" s="3">
        <f>SUM(P4+P7+P10+P13+P16+P19+P22+P25+P28+P31+P34+P37)</f>
        <v>101</v>
      </c>
    </row>
    <row r="44" spans="1:16" x14ac:dyDescent="0.2">
      <c r="A44" s="2" t="s">
        <v>149</v>
      </c>
      <c r="B44" s="2" t="s">
        <v>177</v>
      </c>
      <c r="C44" s="103">
        <f t="shared" ref="C44:C45" si="27">SUM(C39/12)</f>
        <v>156</v>
      </c>
      <c r="D44" s="103">
        <f>SUM(D39/12)</f>
        <v>17.083333333333332</v>
      </c>
      <c r="E44" s="103">
        <f t="shared" ref="E44:H46" si="28">SUM(E39/12)</f>
        <v>47.333333333333336</v>
      </c>
      <c r="F44" s="103">
        <f t="shared" si="28"/>
        <v>30.083333333333332</v>
      </c>
      <c r="G44" s="103">
        <f t="shared" si="28"/>
        <v>19.833333333333332</v>
      </c>
      <c r="H44" s="103">
        <f t="shared" si="28"/>
        <v>18.333333333333332</v>
      </c>
      <c r="I44" s="103">
        <f>SUM(I39/12)</f>
        <v>30.25</v>
      </c>
      <c r="J44" s="103">
        <f t="shared" ref="J44:O44" si="29">SUM(J39/12)</f>
        <v>2.5</v>
      </c>
      <c r="K44" s="103">
        <f t="shared" si="29"/>
        <v>66.916666666666671</v>
      </c>
      <c r="L44" s="103">
        <f t="shared" si="29"/>
        <v>62.583333333333336</v>
      </c>
      <c r="M44" s="103">
        <f t="shared" si="29"/>
        <v>9.4166666666666661</v>
      </c>
      <c r="N44" s="103">
        <f t="shared" si="29"/>
        <v>35.166666666666664</v>
      </c>
      <c r="O44" s="103">
        <f t="shared" si="29"/>
        <v>4.416666666666667</v>
      </c>
      <c r="P44" s="103">
        <f>SUM(P39/12)</f>
        <v>8.4166666666666661</v>
      </c>
    </row>
    <row r="45" spans="1:16" x14ac:dyDescent="0.2">
      <c r="B45" s="2" t="s">
        <v>178</v>
      </c>
      <c r="C45" s="103">
        <f t="shared" si="27"/>
        <v>37.083333333333336</v>
      </c>
      <c r="D45" s="103">
        <f>SUM(D40/12)</f>
        <v>4.166666666666667</v>
      </c>
      <c r="E45" s="103">
        <f t="shared" si="28"/>
        <v>11.5</v>
      </c>
      <c r="F45" s="103">
        <f t="shared" si="28"/>
        <v>8.3333333333333339</v>
      </c>
      <c r="G45" s="103">
        <f t="shared" si="28"/>
        <v>4.166666666666667</v>
      </c>
      <c r="H45" s="103">
        <f t="shared" si="28"/>
        <v>3.4166666666666665</v>
      </c>
      <c r="I45" s="103">
        <f>SUM(I40/12)</f>
        <v>9.8333333333333339</v>
      </c>
      <c r="J45" s="103">
        <f t="shared" ref="J45:O45" si="30">SUM(J40/12)</f>
        <v>1.4166666666666667</v>
      </c>
      <c r="K45" s="103">
        <f t="shared" si="30"/>
        <v>13.166666666666666</v>
      </c>
      <c r="L45" s="103">
        <f t="shared" si="30"/>
        <v>14.75</v>
      </c>
      <c r="M45" s="103">
        <f t="shared" si="30"/>
        <v>1.3333333333333333</v>
      </c>
      <c r="N45" s="103">
        <f t="shared" si="30"/>
        <v>12.833333333333334</v>
      </c>
      <c r="O45" s="103">
        <f t="shared" si="30"/>
        <v>0.5</v>
      </c>
      <c r="P45" s="103">
        <f>SUM(P40/12)</f>
        <v>0</v>
      </c>
    </row>
    <row r="46" spans="1:16" x14ac:dyDescent="0.2">
      <c r="B46" s="84" t="s">
        <v>155</v>
      </c>
      <c r="C46" s="103">
        <f>SUM(C41/12)</f>
        <v>193.08333333333334</v>
      </c>
      <c r="D46" s="103">
        <f>SUM(D41/12)</f>
        <v>21.25</v>
      </c>
      <c r="E46" s="103">
        <f t="shared" si="28"/>
        <v>58.833333333333336</v>
      </c>
      <c r="F46" s="103">
        <f t="shared" si="28"/>
        <v>38.416666666666664</v>
      </c>
      <c r="G46" s="103">
        <f t="shared" si="28"/>
        <v>24</v>
      </c>
      <c r="H46" s="103">
        <f t="shared" si="28"/>
        <v>21.75</v>
      </c>
      <c r="I46" s="103">
        <f>SUM(I41/12)</f>
        <v>40.083333333333336</v>
      </c>
      <c r="J46" s="103">
        <f t="shared" ref="J46:O46" si="31">SUM(J41/12)</f>
        <v>3.9166666666666665</v>
      </c>
      <c r="K46" s="103">
        <f t="shared" si="31"/>
        <v>80.083333333333329</v>
      </c>
      <c r="L46" s="103">
        <f t="shared" si="31"/>
        <v>77.333333333333329</v>
      </c>
      <c r="M46" s="103">
        <f t="shared" si="31"/>
        <v>10.75</v>
      </c>
      <c r="N46" s="103">
        <f t="shared" si="31"/>
        <v>48</v>
      </c>
      <c r="O46" s="103">
        <f t="shared" si="31"/>
        <v>4.916666666666667</v>
      </c>
      <c r="P46" s="103">
        <f>SUM(P41/12)</f>
        <v>8.4166666666666661</v>
      </c>
    </row>
    <row r="48" spans="1:16" x14ac:dyDescent="0.2">
      <c r="A48" s="2" t="s">
        <v>210</v>
      </c>
    </row>
  </sheetData>
  <pageMargins left="0.33" right="0.36" top="0.39" bottom="0.39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zoomScale="120" zoomScaleNormal="120" workbookViewId="0">
      <pane ySplit="1" topLeftCell="A2" activePane="bottomLeft" state="frozen"/>
      <selection pane="bottomLeft" activeCell="F34" sqref="F34"/>
    </sheetView>
  </sheetViews>
  <sheetFormatPr defaultColWidth="9.109375" defaultRowHeight="10.199999999999999" x14ac:dyDescent="0.2"/>
  <cols>
    <col min="1" max="1" width="6.44140625" style="2" customWidth="1"/>
    <col min="2" max="2" width="9" style="2" customWidth="1"/>
    <col min="3" max="3" width="7.33203125" style="2" customWidth="1"/>
    <col min="4" max="4" width="8.44140625" style="2" customWidth="1"/>
    <col min="5" max="5" width="7.88671875" style="2" customWidth="1"/>
    <col min="6" max="6" width="9" style="2" customWidth="1"/>
    <col min="7" max="7" width="9.109375" style="2" customWidth="1"/>
    <col min="8" max="8" width="8.44140625" style="2" customWidth="1"/>
    <col min="9" max="9" width="10.44140625" style="2" customWidth="1"/>
    <col min="10" max="10" width="6.5546875" style="2" customWidth="1"/>
    <col min="11" max="11" width="7.5546875" style="2" customWidth="1"/>
    <col min="12" max="12" width="6.109375" style="2" customWidth="1"/>
    <col min="13" max="13" width="7.88671875" style="2" customWidth="1"/>
    <col min="14" max="14" width="7.33203125" style="2" customWidth="1"/>
    <col min="15" max="15" width="7.44140625" style="2" customWidth="1"/>
    <col min="16" max="16" width="6.6640625" style="2" customWidth="1"/>
    <col min="17" max="16384" width="9.109375" style="2"/>
  </cols>
  <sheetData>
    <row r="1" spans="1:16" ht="56.25" x14ac:dyDescent="0.2">
      <c r="C1" s="83" t="s">
        <v>165</v>
      </c>
      <c r="D1" s="83" t="s">
        <v>169</v>
      </c>
      <c r="E1" s="83" t="s">
        <v>170</v>
      </c>
      <c r="F1" s="83" t="s">
        <v>171</v>
      </c>
      <c r="G1" s="83" t="s">
        <v>172</v>
      </c>
      <c r="H1" s="83" t="s">
        <v>174</v>
      </c>
      <c r="I1" s="83" t="s">
        <v>175</v>
      </c>
      <c r="J1" s="83" t="s">
        <v>160</v>
      </c>
      <c r="K1" s="83" t="s">
        <v>161</v>
      </c>
      <c r="L1" s="83" t="s">
        <v>162</v>
      </c>
      <c r="M1" s="83" t="s">
        <v>163</v>
      </c>
      <c r="N1" s="83" t="s">
        <v>164</v>
      </c>
      <c r="O1" s="83" t="s">
        <v>193</v>
      </c>
      <c r="P1" s="83" t="s">
        <v>173</v>
      </c>
    </row>
    <row r="2" spans="1:16" ht="11.25" x14ac:dyDescent="0.2">
      <c r="A2" s="2" t="s">
        <v>181</v>
      </c>
      <c r="B2" s="2" t="s">
        <v>179</v>
      </c>
      <c r="C2" s="2">
        <v>60</v>
      </c>
      <c r="E2" s="2">
        <v>9</v>
      </c>
      <c r="F2" s="2">
        <v>9</v>
      </c>
      <c r="G2" s="2">
        <v>17</v>
      </c>
      <c r="H2" s="2">
        <v>15</v>
      </c>
      <c r="I2" s="2">
        <v>8</v>
      </c>
      <c r="J2" s="2">
        <v>9</v>
      </c>
      <c r="K2" s="2">
        <v>24</v>
      </c>
      <c r="L2" s="2">
        <v>7</v>
      </c>
      <c r="M2" s="2">
        <v>2</v>
      </c>
      <c r="N2" s="2">
        <v>2</v>
      </c>
      <c r="O2" s="2">
        <v>0</v>
      </c>
      <c r="P2" s="2">
        <v>4</v>
      </c>
    </row>
    <row r="3" spans="1:16" ht="11.25" x14ac:dyDescent="0.2">
      <c r="B3" s="2" t="s">
        <v>180</v>
      </c>
      <c r="C3" s="2">
        <v>43</v>
      </c>
      <c r="E3" s="2">
        <v>9</v>
      </c>
      <c r="F3" s="2">
        <v>13</v>
      </c>
      <c r="G3" s="2">
        <v>4</v>
      </c>
      <c r="H3" s="2">
        <v>2</v>
      </c>
      <c r="I3" s="2">
        <v>27</v>
      </c>
      <c r="J3" s="2">
        <v>0</v>
      </c>
      <c r="K3" s="2">
        <v>5</v>
      </c>
      <c r="L3" s="2">
        <v>11</v>
      </c>
      <c r="M3" s="2">
        <v>3</v>
      </c>
      <c r="N3" s="2">
        <v>11</v>
      </c>
      <c r="O3" s="2">
        <v>0</v>
      </c>
      <c r="P3" s="2">
        <v>0</v>
      </c>
    </row>
    <row r="4" spans="1:16" ht="11.25" x14ac:dyDescent="0.2">
      <c r="B4" s="84" t="s">
        <v>156</v>
      </c>
      <c r="C4" s="84">
        <f>SUM(C2:C3)</f>
        <v>103</v>
      </c>
      <c r="D4" s="84">
        <f t="shared" ref="D4" si="0">SUM(D2:D3)</f>
        <v>0</v>
      </c>
      <c r="E4" s="84">
        <f>SUM(E2:E3)</f>
        <v>18</v>
      </c>
      <c r="F4" s="84">
        <f>SUM(F2:F3)</f>
        <v>22</v>
      </c>
      <c r="G4" s="84">
        <f>SUM(G2:G3)</f>
        <v>21</v>
      </c>
      <c r="H4" s="84">
        <f>SUM(H2:H3)</f>
        <v>17</v>
      </c>
      <c r="I4" s="84">
        <f>SUM(I2:I3)</f>
        <v>35</v>
      </c>
      <c r="J4" s="84">
        <f t="shared" ref="J4:O4" si="1">SUM(J2:J3)</f>
        <v>9</v>
      </c>
      <c r="K4" s="84">
        <f t="shared" si="1"/>
        <v>29</v>
      </c>
      <c r="L4" s="84">
        <f t="shared" si="1"/>
        <v>18</v>
      </c>
      <c r="M4" s="84">
        <f t="shared" si="1"/>
        <v>5</v>
      </c>
      <c r="N4" s="84">
        <f t="shared" si="1"/>
        <v>13</v>
      </c>
      <c r="O4" s="84">
        <f t="shared" si="1"/>
        <v>0</v>
      </c>
      <c r="P4" s="84">
        <f>SUM(P2:P3)</f>
        <v>4</v>
      </c>
    </row>
    <row r="5" spans="1:16" ht="11.25" x14ac:dyDescent="0.2">
      <c r="A5" s="2" t="s">
        <v>182</v>
      </c>
      <c r="B5" s="2" t="s">
        <v>179</v>
      </c>
      <c r="C5" s="2">
        <v>85</v>
      </c>
      <c r="E5" s="2">
        <v>12</v>
      </c>
      <c r="F5" s="2">
        <v>16</v>
      </c>
      <c r="G5" s="2">
        <v>9</v>
      </c>
      <c r="H5" s="2">
        <v>7</v>
      </c>
      <c r="I5" s="2">
        <v>15</v>
      </c>
      <c r="J5" s="2">
        <v>8</v>
      </c>
      <c r="K5" s="2">
        <v>25</v>
      </c>
      <c r="L5" s="2">
        <v>9</v>
      </c>
      <c r="M5" s="2">
        <v>6</v>
      </c>
      <c r="N5" s="2">
        <v>3</v>
      </c>
      <c r="O5" s="2">
        <v>0</v>
      </c>
      <c r="P5" s="2">
        <v>4</v>
      </c>
    </row>
    <row r="6" spans="1:16" ht="11.25" x14ac:dyDescent="0.2">
      <c r="B6" s="2" t="s">
        <v>180</v>
      </c>
      <c r="C6" s="2">
        <v>47</v>
      </c>
      <c r="E6" s="2">
        <v>9</v>
      </c>
      <c r="F6" s="2">
        <v>18</v>
      </c>
      <c r="G6" s="2">
        <v>5</v>
      </c>
      <c r="H6" s="2">
        <v>5</v>
      </c>
      <c r="I6" s="2">
        <v>22</v>
      </c>
      <c r="J6" s="2">
        <v>0</v>
      </c>
      <c r="K6" s="2">
        <v>5</v>
      </c>
      <c r="L6" s="2">
        <v>10</v>
      </c>
      <c r="M6" s="2">
        <v>3</v>
      </c>
      <c r="N6" s="2">
        <v>7</v>
      </c>
      <c r="O6" s="2">
        <v>0</v>
      </c>
      <c r="P6" s="2">
        <v>0</v>
      </c>
    </row>
    <row r="7" spans="1:16" ht="11.25" x14ac:dyDescent="0.2">
      <c r="B7" s="84" t="s">
        <v>156</v>
      </c>
      <c r="C7" s="84">
        <f>SUM(C5:C6)</f>
        <v>132</v>
      </c>
      <c r="D7" s="84">
        <f t="shared" ref="D7" si="2">SUM(D5:D6)</f>
        <v>0</v>
      </c>
      <c r="E7" s="84">
        <f>SUM(E5:E6)</f>
        <v>21</v>
      </c>
      <c r="F7" s="84">
        <f>SUM(F5:F6)</f>
        <v>34</v>
      </c>
      <c r="G7" s="84">
        <f>SUM(G5:G6)</f>
        <v>14</v>
      </c>
      <c r="H7" s="84">
        <f>SUM(H5:H6)</f>
        <v>12</v>
      </c>
      <c r="I7" s="84">
        <f>SUM(I5:I6)</f>
        <v>37</v>
      </c>
      <c r="J7" s="84">
        <f t="shared" ref="J7:O7" si="3">SUM(J5:J6)</f>
        <v>8</v>
      </c>
      <c r="K7" s="84">
        <f t="shared" si="3"/>
        <v>30</v>
      </c>
      <c r="L7" s="84">
        <f t="shared" si="3"/>
        <v>19</v>
      </c>
      <c r="M7" s="84">
        <f t="shared" si="3"/>
        <v>9</v>
      </c>
      <c r="N7" s="84">
        <f t="shared" si="3"/>
        <v>10</v>
      </c>
      <c r="O7" s="84">
        <f t="shared" si="3"/>
        <v>0</v>
      </c>
      <c r="P7" s="84">
        <f>SUM(P5:P6)</f>
        <v>4</v>
      </c>
    </row>
    <row r="8" spans="1:16" ht="11.25" x14ac:dyDescent="0.2">
      <c r="A8" s="2" t="s">
        <v>183</v>
      </c>
      <c r="B8" s="2" t="s">
        <v>179</v>
      </c>
      <c r="C8" s="2">
        <v>85</v>
      </c>
      <c r="E8" s="2">
        <v>15</v>
      </c>
      <c r="F8" s="2">
        <v>17</v>
      </c>
      <c r="G8" s="2">
        <v>11</v>
      </c>
      <c r="H8" s="2">
        <v>7</v>
      </c>
      <c r="I8" s="2">
        <v>16</v>
      </c>
      <c r="J8" s="2">
        <v>9</v>
      </c>
      <c r="K8" s="2">
        <v>24</v>
      </c>
      <c r="L8" s="2">
        <v>10</v>
      </c>
      <c r="M8" s="2">
        <v>7</v>
      </c>
      <c r="N8" s="2">
        <v>2</v>
      </c>
      <c r="O8" s="2">
        <v>0</v>
      </c>
      <c r="P8" s="2">
        <v>4</v>
      </c>
    </row>
    <row r="9" spans="1:16" ht="11.25" x14ac:dyDescent="0.2">
      <c r="B9" s="2" t="s">
        <v>180</v>
      </c>
      <c r="C9" s="2">
        <v>62</v>
      </c>
      <c r="E9" s="2">
        <v>9</v>
      </c>
      <c r="F9" s="2">
        <v>25</v>
      </c>
      <c r="G9" s="2">
        <v>4</v>
      </c>
      <c r="H9" s="2">
        <v>2</v>
      </c>
      <c r="I9" s="2">
        <v>26</v>
      </c>
      <c r="J9" s="2">
        <v>0</v>
      </c>
      <c r="K9" s="2">
        <v>3</v>
      </c>
      <c r="L9" s="2">
        <v>11</v>
      </c>
      <c r="M9" s="2">
        <v>3</v>
      </c>
      <c r="N9" s="2">
        <v>5</v>
      </c>
      <c r="O9" s="2">
        <v>0</v>
      </c>
      <c r="P9" s="2">
        <v>0</v>
      </c>
    </row>
    <row r="10" spans="1:16" ht="11.25" x14ac:dyDescent="0.2">
      <c r="B10" s="84" t="s">
        <v>156</v>
      </c>
      <c r="C10" s="84">
        <f>SUM(C8:C9)</f>
        <v>147</v>
      </c>
      <c r="D10" s="84">
        <f t="shared" ref="D10" si="4">SUM(D8:D9)</f>
        <v>0</v>
      </c>
      <c r="E10" s="84">
        <f>SUM(E8:E9)</f>
        <v>24</v>
      </c>
      <c r="F10" s="84">
        <f>SUM(F8:F9)</f>
        <v>42</v>
      </c>
      <c r="G10" s="84">
        <f>SUM(G8:G9)</f>
        <v>15</v>
      </c>
      <c r="H10" s="84">
        <f>SUM(H8:H9)</f>
        <v>9</v>
      </c>
      <c r="I10" s="84">
        <f>SUM(I8:I9)</f>
        <v>42</v>
      </c>
      <c r="J10" s="84">
        <f t="shared" ref="J10:O10" si="5">SUM(J8:J9)</f>
        <v>9</v>
      </c>
      <c r="K10" s="84">
        <f t="shared" si="5"/>
        <v>27</v>
      </c>
      <c r="L10" s="84">
        <f t="shared" si="5"/>
        <v>21</v>
      </c>
      <c r="M10" s="84">
        <f t="shared" si="5"/>
        <v>10</v>
      </c>
      <c r="N10" s="84">
        <f t="shared" si="5"/>
        <v>7</v>
      </c>
      <c r="O10" s="84">
        <f t="shared" si="5"/>
        <v>0</v>
      </c>
      <c r="P10" s="84">
        <f>SUM(P8:P9)</f>
        <v>4</v>
      </c>
    </row>
    <row r="11" spans="1:16" ht="11.25" x14ac:dyDescent="0.2">
      <c r="A11" s="2" t="s">
        <v>184</v>
      </c>
      <c r="B11" s="2" t="s">
        <v>179</v>
      </c>
      <c r="C11" s="2">
        <v>51</v>
      </c>
      <c r="E11" s="2">
        <v>11</v>
      </c>
      <c r="F11" s="2">
        <v>7</v>
      </c>
      <c r="G11" s="2">
        <v>6</v>
      </c>
      <c r="H11" s="2">
        <v>5</v>
      </c>
      <c r="I11" s="2">
        <v>9</v>
      </c>
      <c r="J11" s="2">
        <v>8</v>
      </c>
      <c r="K11" s="2">
        <v>25</v>
      </c>
      <c r="L11" s="2">
        <v>6</v>
      </c>
      <c r="M11" s="2">
        <v>7</v>
      </c>
      <c r="N11" s="2">
        <v>2</v>
      </c>
      <c r="O11" s="2">
        <v>1</v>
      </c>
      <c r="P11" s="2">
        <v>5</v>
      </c>
    </row>
    <row r="12" spans="1:16" ht="11.25" x14ac:dyDescent="0.2">
      <c r="B12" s="2" t="s">
        <v>180</v>
      </c>
      <c r="C12" s="2">
        <v>37</v>
      </c>
      <c r="E12" s="2">
        <v>9</v>
      </c>
      <c r="F12" s="2">
        <v>8</v>
      </c>
      <c r="G12" s="2">
        <v>9</v>
      </c>
      <c r="H12" s="2">
        <v>9</v>
      </c>
      <c r="I12" s="2">
        <v>10</v>
      </c>
      <c r="J12" s="2">
        <v>0</v>
      </c>
      <c r="K12" s="2">
        <v>3</v>
      </c>
      <c r="L12" s="2">
        <v>10</v>
      </c>
      <c r="M12" s="2">
        <v>0</v>
      </c>
      <c r="N12" s="2">
        <v>9</v>
      </c>
      <c r="O12" s="2">
        <v>0</v>
      </c>
      <c r="P12" s="2">
        <v>0</v>
      </c>
    </row>
    <row r="13" spans="1:16" ht="11.25" x14ac:dyDescent="0.2">
      <c r="B13" s="84" t="s">
        <v>156</v>
      </c>
      <c r="C13" s="84">
        <f>SUM(C11:C12)</f>
        <v>88</v>
      </c>
      <c r="D13" s="84">
        <f t="shared" ref="D13" si="6">SUM(D11:D12)</f>
        <v>0</v>
      </c>
      <c r="E13" s="84">
        <f>SUM(E11:E12)</f>
        <v>20</v>
      </c>
      <c r="F13" s="84">
        <f>SUM(F11:F12)</f>
        <v>15</v>
      </c>
      <c r="G13" s="84">
        <f>SUM(G11:G12)</f>
        <v>15</v>
      </c>
      <c r="H13" s="84">
        <f>SUM(H11:H12)</f>
        <v>14</v>
      </c>
      <c r="I13" s="84">
        <f>SUM(I11:I12)</f>
        <v>19</v>
      </c>
      <c r="J13" s="84">
        <f t="shared" ref="J13:O13" si="7">SUM(J11:J12)</f>
        <v>8</v>
      </c>
      <c r="K13" s="84">
        <f t="shared" si="7"/>
        <v>28</v>
      </c>
      <c r="L13" s="84">
        <f t="shared" si="7"/>
        <v>16</v>
      </c>
      <c r="M13" s="84">
        <f t="shared" si="7"/>
        <v>7</v>
      </c>
      <c r="N13" s="84">
        <f t="shared" si="7"/>
        <v>11</v>
      </c>
      <c r="O13" s="84">
        <f t="shared" si="7"/>
        <v>1</v>
      </c>
      <c r="P13" s="84">
        <f>SUM(P11:P12)</f>
        <v>5</v>
      </c>
    </row>
    <row r="14" spans="1:16" ht="11.25" x14ac:dyDescent="0.2">
      <c r="A14" s="2" t="s">
        <v>185</v>
      </c>
      <c r="B14" s="2" t="s">
        <v>179</v>
      </c>
      <c r="C14" s="2">
        <v>70</v>
      </c>
      <c r="E14" s="2">
        <v>19</v>
      </c>
      <c r="F14" s="2">
        <v>13</v>
      </c>
      <c r="G14" s="2">
        <v>4</v>
      </c>
      <c r="H14" s="2">
        <v>4</v>
      </c>
      <c r="I14" s="2">
        <v>14</v>
      </c>
      <c r="J14" s="2">
        <v>7</v>
      </c>
      <c r="K14" s="2">
        <v>23</v>
      </c>
      <c r="L14" s="2">
        <v>4</v>
      </c>
      <c r="M14" s="2">
        <v>4</v>
      </c>
      <c r="N14" s="2">
        <v>8</v>
      </c>
      <c r="O14" s="2">
        <v>1</v>
      </c>
      <c r="P14" s="2">
        <v>5</v>
      </c>
    </row>
    <row r="15" spans="1:16" ht="11.25" x14ac:dyDescent="0.2">
      <c r="B15" s="2" t="s">
        <v>180</v>
      </c>
      <c r="C15" s="2">
        <v>67</v>
      </c>
      <c r="E15" s="2">
        <v>16</v>
      </c>
      <c r="F15" s="2">
        <v>10</v>
      </c>
      <c r="G15" s="2">
        <v>9</v>
      </c>
      <c r="H15" s="2">
        <v>8</v>
      </c>
      <c r="I15" s="2">
        <v>18</v>
      </c>
      <c r="J15" s="2">
        <v>0</v>
      </c>
      <c r="K15" s="2">
        <v>4</v>
      </c>
      <c r="L15" s="2">
        <v>11</v>
      </c>
      <c r="M15" s="2">
        <v>0</v>
      </c>
      <c r="N15" s="2">
        <v>10</v>
      </c>
      <c r="O15" s="2">
        <v>0</v>
      </c>
      <c r="P15" s="2">
        <v>0</v>
      </c>
    </row>
    <row r="16" spans="1:16" ht="11.25" x14ac:dyDescent="0.2">
      <c r="B16" s="84" t="s">
        <v>156</v>
      </c>
      <c r="C16" s="84">
        <f>SUM(C14:C15)</f>
        <v>137</v>
      </c>
      <c r="D16" s="84">
        <f t="shared" ref="D16:O16" si="8">SUM(D14:D15)</f>
        <v>0</v>
      </c>
      <c r="E16" s="84">
        <f>SUM(E14:E15)</f>
        <v>35</v>
      </c>
      <c r="F16" s="84">
        <f>SUM(F14:F15)</f>
        <v>23</v>
      </c>
      <c r="G16" s="84">
        <f>SUM(G14:G15)</f>
        <v>13</v>
      </c>
      <c r="H16" s="84">
        <f>SUM(H14:H15)</f>
        <v>12</v>
      </c>
      <c r="I16" s="84">
        <f>SUM(I14:I15)</f>
        <v>32</v>
      </c>
      <c r="J16" s="84">
        <f t="shared" si="8"/>
        <v>7</v>
      </c>
      <c r="K16" s="84">
        <f t="shared" si="8"/>
        <v>27</v>
      </c>
      <c r="L16" s="84">
        <f t="shared" si="8"/>
        <v>15</v>
      </c>
      <c r="M16" s="84">
        <f t="shared" si="8"/>
        <v>4</v>
      </c>
      <c r="N16" s="84">
        <f t="shared" si="8"/>
        <v>18</v>
      </c>
      <c r="O16" s="84">
        <f t="shared" si="8"/>
        <v>1</v>
      </c>
      <c r="P16" s="84">
        <f>SUM(P14:P15)</f>
        <v>5</v>
      </c>
    </row>
    <row r="17" spans="1:16" ht="11.25" x14ac:dyDescent="0.2">
      <c r="A17" s="2" t="s">
        <v>186</v>
      </c>
      <c r="B17" s="2" t="s">
        <v>179</v>
      </c>
      <c r="C17" s="2">
        <v>61</v>
      </c>
      <c r="E17" s="2">
        <v>7</v>
      </c>
      <c r="F17" s="2">
        <v>18</v>
      </c>
      <c r="G17" s="2">
        <v>17</v>
      </c>
      <c r="H17" s="2">
        <v>15</v>
      </c>
      <c r="I17" s="2">
        <v>12</v>
      </c>
      <c r="J17" s="2">
        <v>6</v>
      </c>
      <c r="K17" s="2">
        <v>17</v>
      </c>
      <c r="L17" s="2">
        <v>2</v>
      </c>
      <c r="M17" s="2">
        <v>4</v>
      </c>
      <c r="N17" s="2">
        <v>4</v>
      </c>
      <c r="O17" s="2">
        <v>1</v>
      </c>
      <c r="P17" s="2">
        <v>5</v>
      </c>
    </row>
    <row r="18" spans="1:16" ht="11.25" x14ac:dyDescent="0.2">
      <c r="B18" s="2" t="s">
        <v>180</v>
      </c>
      <c r="C18" s="2">
        <v>37</v>
      </c>
      <c r="E18" s="2">
        <v>7</v>
      </c>
      <c r="F18" s="2">
        <v>12</v>
      </c>
      <c r="G18" s="2">
        <v>4</v>
      </c>
      <c r="H18" s="2">
        <v>4</v>
      </c>
      <c r="I18" s="2">
        <v>17</v>
      </c>
      <c r="J18" s="2">
        <v>1</v>
      </c>
      <c r="K18" s="2">
        <v>5</v>
      </c>
      <c r="L18" s="2">
        <v>9</v>
      </c>
      <c r="M18" s="2">
        <v>1</v>
      </c>
      <c r="N18" s="2">
        <v>12</v>
      </c>
      <c r="O18" s="2">
        <v>0</v>
      </c>
      <c r="P18" s="2">
        <v>0</v>
      </c>
    </row>
    <row r="19" spans="1:16" ht="11.25" x14ac:dyDescent="0.2">
      <c r="B19" s="84" t="s">
        <v>156</v>
      </c>
      <c r="C19" s="84">
        <f>SUM(C17:C18)</f>
        <v>98</v>
      </c>
      <c r="D19" s="84">
        <f t="shared" ref="D19:O19" si="9">SUM(D17:D18)</f>
        <v>0</v>
      </c>
      <c r="E19" s="84">
        <f>SUM(E17:E18)</f>
        <v>14</v>
      </c>
      <c r="F19" s="84">
        <f>SUM(F17:F18)</f>
        <v>30</v>
      </c>
      <c r="G19" s="84">
        <f>SUM(G17:G18)</f>
        <v>21</v>
      </c>
      <c r="H19" s="84">
        <f>SUM(H17:H18)</f>
        <v>19</v>
      </c>
      <c r="I19" s="84">
        <f>SUM(I17:I18)</f>
        <v>29</v>
      </c>
      <c r="J19" s="84">
        <f t="shared" si="9"/>
        <v>7</v>
      </c>
      <c r="K19" s="84">
        <f t="shared" si="9"/>
        <v>22</v>
      </c>
      <c r="L19" s="84">
        <f t="shared" si="9"/>
        <v>11</v>
      </c>
      <c r="M19" s="84">
        <f t="shared" si="9"/>
        <v>5</v>
      </c>
      <c r="N19" s="84">
        <f t="shared" si="9"/>
        <v>16</v>
      </c>
      <c r="O19" s="84">
        <f t="shared" si="9"/>
        <v>1</v>
      </c>
      <c r="P19" s="84">
        <f>SUM(P17:P18)</f>
        <v>5</v>
      </c>
    </row>
    <row r="20" spans="1:16" ht="11.25" x14ac:dyDescent="0.2">
      <c r="A20" s="2" t="s">
        <v>187</v>
      </c>
      <c r="B20" s="2" t="s">
        <v>179</v>
      </c>
      <c r="C20" s="2">
        <v>56</v>
      </c>
      <c r="E20" s="2">
        <v>3</v>
      </c>
      <c r="F20" s="2">
        <v>18</v>
      </c>
      <c r="G20" s="2">
        <v>12</v>
      </c>
      <c r="H20" s="2">
        <v>9</v>
      </c>
      <c r="I20" s="2">
        <v>17</v>
      </c>
      <c r="J20" s="2">
        <v>6</v>
      </c>
      <c r="K20" s="2">
        <v>15</v>
      </c>
      <c r="L20" s="2">
        <v>4</v>
      </c>
      <c r="M20" s="2">
        <v>4</v>
      </c>
      <c r="N20" s="2">
        <v>5</v>
      </c>
      <c r="O20" s="2">
        <v>1</v>
      </c>
      <c r="P20" s="2">
        <v>4</v>
      </c>
    </row>
    <row r="21" spans="1:16" ht="11.25" x14ac:dyDescent="0.2">
      <c r="B21" s="2" t="s">
        <v>180</v>
      </c>
      <c r="C21" s="2">
        <v>28</v>
      </c>
      <c r="E21" s="2">
        <v>5</v>
      </c>
      <c r="F21" s="2">
        <v>9</v>
      </c>
      <c r="G21" s="2">
        <v>5</v>
      </c>
      <c r="H21" s="2">
        <v>4</v>
      </c>
      <c r="I21" s="2">
        <v>21</v>
      </c>
      <c r="J21" s="2">
        <v>1</v>
      </c>
      <c r="K21" s="2">
        <v>6</v>
      </c>
      <c r="L21" s="2">
        <v>8</v>
      </c>
      <c r="M21" s="2">
        <v>0</v>
      </c>
      <c r="N21" s="2">
        <v>11</v>
      </c>
      <c r="O21" s="2">
        <v>0</v>
      </c>
      <c r="P21" s="2">
        <v>0</v>
      </c>
    </row>
    <row r="22" spans="1:16" ht="11.25" x14ac:dyDescent="0.2">
      <c r="B22" s="84" t="s">
        <v>156</v>
      </c>
      <c r="C22" s="84">
        <f>SUM(C20:C21)</f>
        <v>84</v>
      </c>
      <c r="D22" s="84">
        <f t="shared" ref="D22:O22" si="10">SUM(D20:D21)</f>
        <v>0</v>
      </c>
      <c r="E22" s="84">
        <f>SUM(E20:E21)</f>
        <v>8</v>
      </c>
      <c r="F22" s="84">
        <f>SUM(F20:F21)</f>
        <v>27</v>
      </c>
      <c r="G22" s="84">
        <f>SUM(G20:G21)</f>
        <v>17</v>
      </c>
      <c r="H22" s="84">
        <f>SUM(H20:H21)</f>
        <v>13</v>
      </c>
      <c r="I22" s="84">
        <f>SUM(I20:I21)</f>
        <v>38</v>
      </c>
      <c r="J22" s="84">
        <f t="shared" si="10"/>
        <v>7</v>
      </c>
      <c r="K22" s="84">
        <f t="shared" si="10"/>
        <v>21</v>
      </c>
      <c r="L22" s="84">
        <f t="shared" si="10"/>
        <v>12</v>
      </c>
      <c r="M22" s="84">
        <f t="shared" si="10"/>
        <v>4</v>
      </c>
      <c r="N22" s="84">
        <f t="shared" si="10"/>
        <v>16</v>
      </c>
      <c r="O22" s="84">
        <f t="shared" si="10"/>
        <v>1</v>
      </c>
      <c r="P22" s="84">
        <f>SUM(P20:P21)</f>
        <v>4</v>
      </c>
    </row>
    <row r="23" spans="1:16" ht="11.25" x14ac:dyDescent="0.2">
      <c r="A23" s="2" t="s">
        <v>188</v>
      </c>
      <c r="B23" s="2" t="s">
        <v>179</v>
      </c>
      <c r="C23" s="2">
        <v>64</v>
      </c>
      <c r="E23" s="2">
        <v>21</v>
      </c>
      <c r="F23" s="2">
        <v>9</v>
      </c>
      <c r="G23" s="2">
        <v>7</v>
      </c>
      <c r="H23" s="2">
        <v>6</v>
      </c>
      <c r="I23" s="2">
        <v>13</v>
      </c>
      <c r="J23" s="2">
        <v>9</v>
      </c>
      <c r="K23" s="2">
        <v>12</v>
      </c>
      <c r="L23" s="2">
        <v>7</v>
      </c>
      <c r="M23" s="2">
        <v>4</v>
      </c>
      <c r="N23" s="2">
        <v>9</v>
      </c>
      <c r="O23" s="2">
        <v>2</v>
      </c>
      <c r="P23" s="2">
        <v>4</v>
      </c>
    </row>
    <row r="24" spans="1:16" ht="11.25" x14ac:dyDescent="0.2">
      <c r="B24" s="2" t="s">
        <v>180</v>
      </c>
      <c r="C24" s="2">
        <v>51</v>
      </c>
      <c r="E24" s="2">
        <v>5</v>
      </c>
      <c r="F24" s="2">
        <v>24</v>
      </c>
      <c r="G24" s="2">
        <v>4</v>
      </c>
      <c r="H24" s="2">
        <v>4</v>
      </c>
      <c r="I24" s="2">
        <v>28</v>
      </c>
      <c r="J24" s="2">
        <v>1</v>
      </c>
      <c r="K24" s="2">
        <v>5</v>
      </c>
      <c r="L24" s="2">
        <v>6</v>
      </c>
      <c r="M24" s="2">
        <v>0</v>
      </c>
      <c r="N24" s="2">
        <v>13</v>
      </c>
      <c r="O24" s="2">
        <v>0</v>
      </c>
      <c r="P24" s="2">
        <v>0</v>
      </c>
    </row>
    <row r="25" spans="1:16" ht="11.25" x14ac:dyDescent="0.2">
      <c r="B25" s="84" t="s">
        <v>156</v>
      </c>
      <c r="C25" s="84">
        <f>SUM(C23:C24)</f>
        <v>115</v>
      </c>
      <c r="D25" s="84">
        <f t="shared" ref="D25:O25" si="11">SUM(D23:D24)</f>
        <v>0</v>
      </c>
      <c r="E25" s="84">
        <f>SUM(E23:E24)</f>
        <v>26</v>
      </c>
      <c r="F25" s="84">
        <f>SUM(F23:F24)</f>
        <v>33</v>
      </c>
      <c r="G25" s="84">
        <f>SUM(G23:G24)</f>
        <v>11</v>
      </c>
      <c r="H25" s="84">
        <f>SUM(H23:H24)</f>
        <v>10</v>
      </c>
      <c r="I25" s="84">
        <f>SUM(I23:I24)</f>
        <v>41</v>
      </c>
      <c r="J25" s="84">
        <f t="shared" si="11"/>
        <v>10</v>
      </c>
      <c r="K25" s="84">
        <f t="shared" si="11"/>
        <v>17</v>
      </c>
      <c r="L25" s="84">
        <f t="shared" si="11"/>
        <v>13</v>
      </c>
      <c r="M25" s="84">
        <f t="shared" si="11"/>
        <v>4</v>
      </c>
      <c r="N25" s="84">
        <f t="shared" si="11"/>
        <v>22</v>
      </c>
      <c r="O25" s="84">
        <f t="shared" si="11"/>
        <v>2</v>
      </c>
      <c r="P25" s="84">
        <f>SUM(P23:P24)</f>
        <v>4</v>
      </c>
    </row>
    <row r="26" spans="1:16" ht="11.25" x14ac:dyDescent="0.2">
      <c r="A26" s="2" t="s">
        <v>189</v>
      </c>
      <c r="B26" s="2" t="s">
        <v>179</v>
      </c>
      <c r="C26" s="2">
        <v>113</v>
      </c>
      <c r="E26" s="2">
        <v>37</v>
      </c>
      <c r="F26" s="2">
        <v>19</v>
      </c>
      <c r="G26" s="2">
        <v>8</v>
      </c>
      <c r="H26" s="2">
        <v>6</v>
      </c>
      <c r="I26" s="2">
        <v>28</v>
      </c>
      <c r="J26" s="2">
        <v>8</v>
      </c>
      <c r="K26" s="2">
        <v>12</v>
      </c>
      <c r="L26" s="2">
        <v>9</v>
      </c>
      <c r="M26" s="2">
        <v>3</v>
      </c>
      <c r="N26" s="2">
        <v>10</v>
      </c>
      <c r="O26" s="2">
        <v>2</v>
      </c>
      <c r="P26" s="2">
        <v>5</v>
      </c>
    </row>
    <row r="27" spans="1:16" ht="11.25" x14ac:dyDescent="0.2">
      <c r="B27" s="2" t="s">
        <v>180</v>
      </c>
      <c r="C27" s="2">
        <v>47</v>
      </c>
      <c r="E27" s="2">
        <v>8</v>
      </c>
      <c r="F27" s="2">
        <v>11</v>
      </c>
      <c r="G27" s="2">
        <v>4</v>
      </c>
      <c r="H27" s="2">
        <v>4</v>
      </c>
      <c r="I27" s="2">
        <v>14</v>
      </c>
      <c r="J27" s="2">
        <v>3</v>
      </c>
      <c r="K27" s="2">
        <v>6</v>
      </c>
      <c r="L27" s="2">
        <v>5</v>
      </c>
      <c r="M27" s="2">
        <v>0</v>
      </c>
      <c r="N27" s="2">
        <v>15</v>
      </c>
      <c r="O27" s="2">
        <v>0</v>
      </c>
      <c r="P27" s="2">
        <v>0</v>
      </c>
    </row>
    <row r="28" spans="1:16" x14ac:dyDescent="0.2">
      <c r="B28" s="84" t="s">
        <v>156</v>
      </c>
      <c r="C28" s="84">
        <f>SUM(C26:C27)</f>
        <v>160</v>
      </c>
      <c r="D28" s="84">
        <f t="shared" ref="D28:O28" si="12">SUM(D26:D27)</f>
        <v>0</v>
      </c>
      <c r="E28" s="84">
        <f>SUM(E26:E27)</f>
        <v>45</v>
      </c>
      <c r="F28" s="84">
        <f>SUM(F26:F27)</f>
        <v>30</v>
      </c>
      <c r="G28" s="84">
        <f>SUM(G26:G27)</f>
        <v>12</v>
      </c>
      <c r="H28" s="84">
        <f>SUM(H26:H27)</f>
        <v>10</v>
      </c>
      <c r="I28" s="84">
        <f>SUM(I26:I27)</f>
        <v>42</v>
      </c>
      <c r="J28" s="84">
        <f t="shared" si="12"/>
        <v>11</v>
      </c>
      <c r="K28" s="84">
        <f t="shared" si="12"/>
        <v>18</v>
      </c>
      <c r="L28" s="84">
        <f t="shared" si="12"/>
        <v>14</v>
      </c>
      <c r="M28" s="84">
        <f t="shared" si="12"/>
        <v>3</v>
      </c>
      <c r="N28" s="84">
        <f t="shared" si="12"/>
        <v>25</v>
      </c>
      <c r="O28" s="84">
        <f t="shared" si="12"/>
        <v>2</v>
      </c>
      <c r="P28" s="84">
        <f>SUM(P26:P27)</f>
        <v>5</v>
      </c>
    </row>
    <row r="29" spans="1:16" x14ac:dyDescent="0.2">
      <c r="A29" s="2" t="s">
        <v>190</v>
      </c>
      <c r="B29" s="2" t="s">
        <v>179</v>
      </c>
      <c r="C29" s="2">
        <v>78</v>
      </c>
      <c r="E29" s="2">
        <v>16</v>
      </c>
      <c r="F29" s="2">
        <v>10</v>
      </c>
      <c r="G29" s="2">
        <v>8</v>
      </c>
      <c r="H29" s="2">
        <v>6</v>
      </c>
      <c r="I29" s="2">
        <v>22</v>
      </c>
      <c r="J29" s="2">
        <v>7</v>
      </c>
      <c r="K29" s="2">
        <v>11</v>
      </c>
      <c r="L29" s="2">
        <v>9</v>
      </c>
      <c r="M29" s="2">
        <v>3</v>
      </c>
      <c r="N29" s="2">
        <v>8</v>
      </c>
      <c r="O29" s="2">
        <v>1</v>
      </c>
      <c r="P29" s="2">
        <v>4</v>
      </c>
    </row>
    <row r="30" spans="1:16" x14ac:dyDescent="0.2">
      <c r="B30" s="2" t="s">
        <v>180</v>
      </c>
      <c r="C30" s="2">
        <v>44</v>
      </c>
      <c r="E30" s="2">
        <v>13</v>
      </c>
      <c r="F30" s="2">
        <v>4</v>
      </c>
      <c r="G30" s="2">
        <v>6</v>
      </c>
      <c r="H30" s="2">
        <v>6</v>
      </c>
      <c r="I30" s="2">
        <v>14</v>
      </c>
      <c r="J30" s="2">
        <v>3</v>
      </c>
      <c r="K30" s="2">
        <v>7</v>
      </c>
      <c r="L30" s="2">
        <v>5</v>
      </c>
      <c r="M30" s="2">
        <v>1</v>
      </c>
      <c r="N30" s="2">
        <v>12</v>
      </c>
      <c r="O30" s="2">
        <v>0</v>
      </c>
      <c r="P30" s="2">
        <v>0</v>
      </c>
    </row>
    <row r="31" spans="1:16" x14ac:dyDescent="0.2">
      <c r="B31" s="84" t="s">
        <v>156</v>
      </c>
      <c r="C31" s="84">
        <f>SUM(C29:C30)</f>
        <v>122</v>
      </c>
      <c r="D31" s="84">
        <f t="shared" ref="D31" si="13">SUM(D29:D30)</f>
        <v>0</v>
      </c>
      <c r="E31" s="84">
        <f>SUM(E29:E30)</f>
        <v>29</v>
      </c>
      <c r="F31" s="84">
        <f>SUM(F29:F30)</f>
        <v>14</v>
      </c>
      <c r="G31" s="84">
        <f>SUM(G29:G30)</f>
        <v>14</v>
      </c>
      <c r="H31" s="84">
        <f>SUM(H29:H30)</f>
        <v>12</v>
      </c>
      <c r="I31" s="84">
        <f>SUM(I29:I30)</f>
        <v>36</v>
      </c>
      <c r="J31" s="84">
        <f t="shared" ref="J31:O31" si="14">SUM(J29:J30)</f>
        <v>10</v>
      </c>
      <c r="K31" s="84">
        <f t="shared" si="14"/>
        <v>18</v>
      </c>
      <c r="L31" s="84">
        <f t="shared" si="14"/>
        <v>14</v>
      </c>
      <c r="M31" s="84">
        <f t="shared" si="14"/>
        <v>4</v>
      </c>
      <c r="N31" s="84">
        <f t="shared" si="14"/>
        <v>20</v>
      </c>
      <c r="O31" s="84">
        <f t="shared" si="14"/>
        <v>1</v>
      </c>
      <c r="P31" s="84">
        <f>SUM(P29:P30)</f>
        <v>4</v>
      </c>
    </row>
    <row r="32" spans="1:16" x14ac:dyDescent="0.2">
      <c r="A32" s="2" t="s">
        <v>191</v>
      </c>
      <c r="B32" s="2" t="s">
        <v>179</v>
      </c>
      <c r="C32" s="2">
        <v>60</v>
      </c>
      <c r="E32" s="2">
        <v>15</v>
      </c>
      <c r="F32" s="2">
        <v>5</v>
      </c>
      <c r="G32" s="2">
        <v>6</v>
      </c>
      <c r="H32" s="2">
        <v>5</v>
      </c>
      <c r="I32" s="2">
        <v>13</v>
      </c>
      <c r="J32" s="2">
        <v>7</v>
      </c>
      <c r="K32" s="2">
        <v>12</v>
      </c>
      <c r="L32" s="2">
        <v>9</v>
      </c>
      <c r="M32" s="2">
        <v>4</v>
      </c>
      <c r="N32" s="2">
        <v>4</v>
      </c>
      <c r="O32" s="2">
        <v>1</v>
      </c>
      <c r="P32" s="2">
        <v>5</v>
      </c>
    </row>
    <row r="33" spans="1:16" x14ac:dyDescent="0.2">
      <c r="B33" s="2" t="s">
        <v>180</v>
      </c>
      <c r="C33" s="2">
        <v>50</v>
      </c>
      <c r="E33" s="2">
        <v>17</v>
      </c>
      <c r="F33" s="2">
        <v>4</v>
      </c>
      <c r="G33" s="2">
        <v>2</v>
      </c>
      <c r="H33" s="2">
        <v>2</v>
      </c>
      <c r="I33" s="2">
        <v>17</v>
      </c>
      <c r="J33" s="2">
        <v>2</v>
      </c>
      <c r="K33" s="2">
        <v>7</v>
      </c>
      <c r="L33" s="2">
        <v>4</v>
      </c>
      <c r="M33" s="2">
        <v>0</v>
      </c>
      <c r="N33" s="2">
        <v>14</v>
      </c>
      <c r="O33" s="2">
        <v>0</v>
      </c>
      <c r="P33" s="2">
        <v>0</v>
      </c>
    </row>
    <row r="34" spans="1:16" x14ac:dyDescent="0.2">
      <c r="B34" s="84" t="s">
        <v>156</v>
      </c>
      <c r="C34" s="84">
        <f>SUM(C32:C33)</f>
        <v>110</v>
      </c>
      <c r="D34" s="84">
        <f t="shared" ref="D34:O34" si="15">SUM(D32:D33)</f>
        <v>0</v>
      </c>
      <c r="E34" s="84">
        <f>SUM(E32:E33)</f>
        <v>32</v>
      </c>
      <c r="F34" s="84">
        <f>SUM(F32:F33)</f>
        <v>9</v>
      </c>
      <c r="G34" s="84">
        <f>SUM(G32:G33)</f>
        <v>8</v>
      </c>
      <c r="H34" s="84">
        <f>SUM(H32:H33)</f>
        <v>7</v>
      </c>
      <c r="I34" s="84">
        <f>SUM(I32:I33)</f>
        <v>30</v>
      </c>
      <c r="J34" s="84">
        <f t="shared" si="15"/>
        <v>9</v>
      </c>
      <c r="K34" s="84">
        <f t="shared" si="15"/>
        <v>19</v>
      </c>
      <c r="L34" s="84">
        <f t="shared" si="15"/>
        <v>13</v>
      </c>
      <c r="M34" s="84">
        <f t="shared" si="15"/>
        <v>4</v>
      </c>
      <c r="N34" s="84">
        <f t="shared" si="15"/>
        <v>18</v>
      </c>
      <c r="O34" s="84">
        <f t="shared" si="15"/>
        <v>1</v>
      </c>
      <c r="P34" s="84">
        <f>SUM(P32:P33)</f>
        <v>5</v>
      </c>
    </row>
    <row r="35" spans="1:16" x14ac:dyDescent="0.2">
      <c r="A35" s="2" t="s">
        <v>192</v>
      </c>
      <c r="B35" s="2" t="s">
        <v>179</v>
      </c>
      <c r="C35" s="2">
        <v>68</v>
      </c>
      <c r="E35" s="2">
        <v>13</v>
      </c>
      <c r="F35" s="2">
        <v>4</v>
      </c>
      <c r="G35" s="2">
        <v>2</v>
      </c>
      <c r="H35" s="2">
        <v>2</v>
      </c>
      <c r="I35" s="2">
        <v>13</v>
      </c>
      <c r="J35" s="2">
        <v>6</v>
      </c>
      <c r="K35" s="2">
        <v>15</v>
      </c>
      <c r="L35" s="2">
        <v>6</v>
      </c>
      <c r="M35" s="2">
        <v>2</v>
      </c>
      <c r="N35" s="2">
        <v>5</v>
      </c>
      <c r="O35" s="2">
        <v>1</v>
      </c>
      <c r="P35" s="2">
        <v>4</v>
      </c>
    </row>
    <row r="36" spans="1:16" x14ac:dyDescent="0.2">
      <c r="B36" s="2" t="s">
        <v>180</v>
      </c>
      <c r="C36" s="2">
        <v>61</v>
      </c>
      <c r="E36" s="2">
        <v>13</v>
      </c>
      <c r="F36" s="2">
        <v>1</v>
      </c>
      <c r="G36" s="2">
        <v>0</v>
      </c>
      <c r="H36" s="2">
        <v>0</v>
      </c>
      <c r="I36" s="2">
        <v>15</v>
      </c>
      <c r="J36" s="2">
        <v>5</v>
      </c>
      <c r="K36" s="2">
        <v>5</v>
      </c>
      <c r="L36" s="2">
        <v>4</v>
      </c>
      <c r="M36" s="2">
        <v>0</v>
      </c>
      <c r="N36" s="2">
        <v>18</v>
      </c>
      <c r="O36" s="2">
        <v>0</v>
      </c>
      <c r="P36" s="2">
        <v>0</v>
      </c>
    </row>
    <row r="37" spans="1:16" x14ac:dyDescent="0.2">
      <c r="B37" s="84" t="s">
        <v>156</v>
      </c>
      <c r="C37" s="84">
        <f>SUM(C35:C36)</f>
        <v>129</v>
      </c>
      <c r="D37" s="84">
        <f t="shared" ref="D37:O37" si="16">SUM(D35:D36)</f>
        <v>0</v>
      </c>
      <c r="E37" s="84">
        <f>SUM(E35:E36)</f>
        <v>26</v>
      </c>
      <c r="F37" s="84">
        <f>SUM(F35:F36)</f>
        <v>5</v>
      </c>
      <c r="G37" s="84">
        <f>SUM(G35:G36)</f>
        <v>2</v>
      </c>
      <c r="H37" s="84">
        <f>SUM(H35:H36)</f>
        <v>2</v>
      </c>
      <c r="I37" s="84">
        <f>SUM(I35:I36)</f>
        <v>28</v>
      </c>
      <c r="J37" s="84">
        <f t="shared" si="16"/>
        <v>11</v>
      </c>
      <c r="K37" s="84">
        <f t="shared" si="16"/>
        <v>20</v>
      </c>
      <c r="L37" s="84">
        <f t="shared" si="16"/>
        <v>10</v>
      </c>
      <c r="M37" s="84">
        <f t="shared" si="16"/>
        <v>2</v>
      </c>
      <c r="N37" s="84">
        <f t="shared" si="16"/>
        <v>23</v>
      </c>
      <c r="O37" s="84">
        <f t="shared" si="16"/>
        <v>1</v>
      </c>
      <c r="P37" s="84">
        <f>SUM(P35:P36)</f>
        <v>4</v>
      </c>
    </row>
    <row r="39" spans="1:16" ht="20.399999999999999" x14ac:dyDescent="0.2">
      <c r="A39" s="85" t="s">
        <v>194</v>
      </c>
      <c r="B39" s="2" t="s">
        <v>179</v>
      </c>
      <c r="C39" s="2">
        <f>SUM(C2+C5+C8+C11+C14+C17+C20+C23+C26+C29+C32+C35)</f>
        <v>851</v>
      </c>
      <c r="D39" s="2">
        <v>99</v>
      </c>
      <c r="E39" s="2">
        <f t="shared" ref="E39:H41" si="17">SUM(E2+E5+E8+E11+E14+E17+E20+E23+E26+E29+E32+E35)</f>
        <v>178</v>
      </c>
      <c r="F39" s="2">
        <f t="shared" si="17"/>
        <v>145</v>
      </c>
      <c r="G39" s="2">
        <f t="shared" si="17"/>
        <v>107</v>
      </c>
      <c r="H39" s="2">
        <f t="shared" si="17"/>
        <v>87</v>
      </c>
      <c r="I39" s="2">
        <f>SUM(I2+I5+I8+I11+I14+I17+I20+I23+I26+I29+I32+I35)</f>
        <v>180</v>
      </c>
      <c r="J39" s="2">
        <f t="shared" ref="J39:O39" si="18">SUM(J2+J5+J8+J11+J14+J17+J20+J23+J26+J29+J32+J35)</f>
        <v>90</v>
      </c>
      <c r="K39" s="2">
        <f t="shared" si="18"/>
        <v>215</v>
      </c>
      <c r="L39" s="2">
        <f t="shared" si="18"/>
        <v>82</v>
      </c>
      <c r="M39" s="2">
        <f t="shared" si="18"/>
        <v>50</v>
      </c>
      <c r="N39" s="2">
        <f t="shared" si="18"/>
        <v>62</v>
      </c>
      <c r="O39" s="2">
        <f t="shared" si="18"/>
        <v>11</v>
      </c>
      <c r="P39" s="2">
        <f>SUM(P2+P5+P8+P11+P14+P17+P20+P23+P26+P29+P32+P35)</f>
        <v>53</v>
      </c>
    </row>
    <row r="40" spans="1:16" x14ac:dyDescent="0.2">
      <c r="B40" s="2" t="s">
        <v>180</v>
      </c>
      <c r="C40" s="2">
        <f>SUM(C3+C6+C9+C12+C15+C18+C21+C24+C27+C30+C33+C36)</f>
        <v>574</v>
      </c>
      <c r="D40" s="2">
        <v>80</v>
      </c>
      <c r="E40" s="2">
        <f t="shared" si="17"/>
        <v>120</v>
      </c>
      <c r="F40" s="2">
        <f t="shared" si="17"/>
        <v>139</v>
      </c>
      <c r="G40" s="2">
        <f t="shared" si="17"/>
        <v>56</v>
      </c>
      <c r="H40" s="2">
        <f t="shared" si="17"/>
        <v>50</v>
      </c>
      <c r="I40" s="2">
        <f>SUM(I3+I6+I9+I12+I15+I18+I21+I24+I27+I30+I33+I36)</f>
        <v>229</v>
      </c>
      <c r="J40" s="2">
        <f t="shared" ref="J40:O40" si="19">SUM(J3+J6+J9+J12+J15+J18+J21+J24+J27+J30+J33+J36)</f>
        <v>16</v>
      </c>
      <c r="K40" s="2">
        <f t="shared" si="19"/>
        <v>61</v>
      </c>
      <c r="L40" s="2">
        <f t="shared" si="19"/>
        <v>94</v>
      </c>
      <c r="M40" s="2">
        <f t="shared" si="19"/>
        <v>11</v>
      </c>
      <c r="N40" s="2">
        <f t="shared" si="19"/>
        <v>137</v>
      </c>
      <c r="O40" s="2">
        <f t="shared" si="19"/>
        <v>0</v>
      </c>
      <c r="P40" s="2">
        <f>SUM(P3+P6+P9+P12+P15+P18+P21+P24+P27+P30+P33+P36)</f>
        <v>0</v>
      </c>
    </row>
    <row r="41" spans="1:16" s="3" customFormat="1" x14ac:dyDescent="0.2">
      <c r="B41" s="109" t="s">
        <v>156</v>
      </c>
      <c r="C41" s="3">
        <f>SUM(C4+C7+C10+C13+C16+C19+C22+C25+C28+C31+C34+C37)</f>
        <v>1425</v>
      </c>
      <c r="D41" s="3">
        <f>SUM(D39:D40)</f>
        <v>179</v>
      </c>
      <c r="E41" s="3">
        <f t="shared" si="17"/>
        <v>298</v>
      </c>
      <c r="F41" s="3">
        <f t="shared" si="17"/>
        <v>284</v>
      </c>
      <c r="G41" s="3">
        <f t="shared" si="17"/>
        <v>163</v>
      </c>
      <c r="H41" s="3">
        <f t="shared" si="17"/>
        <v>137</v>
      </c>
      <c r="I41" s="3">
        <f>SUM(I4+I7+I10+I13+I16+I19+I22+I25+I28+I31+I34+I37)</f>
        <v>409</v>
      </c>
      <c r="J41" s="3">
        <f t="shared" ref="J41:O41" si="20">SUM(J4+J7+J10+J13+J16+J19+J22+J25+J28+J31+J34+J37)</f>
        <v>106</v>
      </c>
      <c r="K41" s="3">
        <f t="shared" si="20"/>
        <v>276</v>
      </c>
      <c r="L41" s="3">
        <f t="shared" si="20"/>
        <v>176</v>
      </c>
      <c r="M41" s="3">
        <f t="shared" si="20"/>
        <v>61</v>
      </c>
      <c r="N41" s="3">
        <f t="shared" si="20"/>
        <v>199</v>
      </c>
      <c r="O41" s="3">
        <f t="shared" si="20"/>
        <v>11</v>
      </c>
      <c r="P41" s="3">
        <f>SUM(P4+P7+P10+P13+P16+P19+P22+P25+P28+P31+P34+P37)</f>
        <v>53</v>
      </c>
    </row>
    <row r="44" spans="1:16" x14ac:dyDescent="0.2">
      <c r="A44" s="2" t="s">
        <v>149</v>
      </c>
      <c r="B44" s="2" t="s">
        <v>179</v>
      </c>
      <c r="C44" s="103">
        <f t="shared" ref="C44:D46" si="21">SUM(C39/12)</f>
        <v>70.916666666666671</v>
      </c>
      <c r="D44" s="103">
        <f>SUM(D39/12)</f>
        <v>8.25</v>
      </c>
      <c r="E44" s="103">
        <f t="shared" ref="E44:H46" si="22">SUM(E39/12)</f>
        <v>14.833333333333334</v>
      </c>
      <c r="F44" s="103">
        <f t="shared" si="22"/>
        <v>12.083333333333334</v>
      </c>
      <c r="G44" s="103">
        <f t="shared" si="22"/>
        <v>8.9166666666666661</v>
      </c>
      <c r="H44" s="103">
        <f t="shared" si="22"/>
        <v>7.25</v>
      </c>
      <c r="I44" s="103">
        <f>SUM(I39/12)</f>
        <v>15</v>
      </c>
      <c r="J44" s="103">
        <f t="shared" ref="J44:O44" si="23">SUM(J39/12)</f>
        <v>7.5</v>
      </c>
      <c r="K44" s="103">
        <f t="shared" si="23"/>
        <v>17.916666666666668</v>
      </c>
      <c r="L44" s="103">
        <f t="shared" si="23"/>
        <v>6.833333333333333</v>
      </c>
      <c r="M44" s="103">
        <f t="shared" si="23"/>
        <v>4.166666666666667</v>
      </c>
      <c r="N44" s="103">
        <f t="shared" si="23"/>
        <v>5.166666666666667</v>
      </c>
      <c r="O44" s="103">
        <f t="shared" si="23"/>
        <v>0.91666666666666663</v>
      </c>
      <c r="P44" s="103">
        <f>SUM(P39/12)</f>
        <v>4.416666666666667</v>
      </c>
    </row>
    <row r="45" spans="1:16" x14ac:dyDescent="0.2">
      <c r="B45" s="2" t="s">
        <v>180</v>
      </c>
      <c r="C45" s="103">
        <f t="shared" si="21"/>
        <v>47.833333333333336</v>
      </c>
      <c r="D45" s="103">
        <f t="shared" si="21"/>
        <v>6.666666666666667</v>
      </c>
      <c r="E45" s="103">
        <f t="shared" si="22"/>
        <v>10</v>
      </c>
      <c r="F45" s="103">
        <f t="shared" si="22"/>
        <v>11.583333333333334</v>
      </c>
      <c r="G45" s="103">
        <f t="shared" si="22"/>
        <v>4.666666666666667</v>
      </c>
      <c r="H45" s="103">
        <f t="shared" si="22"/>
        <v>4.166666666666667</v>
      </c>
      <c r="I45" s="103">
        <f>SUM(I40/12)</f>
        <v>19.083333333333332</v>
      </c>
      <c r="J45" s="103">
        <f t="shared" ref="J45:O45" si="24">SUM(J40/12)</f>
        <v>1.3333333333333333</v>
      </c>
      <c r="K45" s="103">
        <f t="shared" si="24"/>
        <v>5.083333333333333</v>
      </c>
      <c r="L45" s="103">
        <f t="shared" si="24"/>
        <v>7.833333333333333</v>
      </c>
      <c r="M45" s="103">
        <f t="shared" si="24"/>
        <v>0.91666666666666663</v>
      </c>
      <c r="N45" s="103">
        <f t="shared" si="24"/>
        <v>11.416666666666666</v>
      </c>
      <c r="O45" s="103">
        <f t="shared" si="24"/>
        <v>0</v>
      </c>
      <c r="P45" s="103">
        <f>SUM(P40/12)</f>
        <v>0</v>
      </c>
    </row>
    <row r="46" spans="1:16" s="3" customFormat="1" x14ac:dyDescent="0.2">
      <c r="B46" s="109" t="s">
        <v>156</v>
      </c>
      <c r="C46" s="108">
        <f t="shared" si="21"/>
        <v>118.75</v>
      </c>
      <c r="D46" s="108">
        <f t="shared" si="21"/>
        <v>14.916666666666666</v>
      </c>
      <c r="E46" s="108">
        <f t="shared" si="22"/>
        <v>24.833333333333332</v>
      </c>
      <c r="F46" s="108">
        <f t="shared" si="22"/>
        <v>23.666666666666668</v>
      </c>
      <c r="G46" s="108">
        <f t="shared" si="22"/>
        <v>13.583333333333334</v>
      </c>
      <c r="H46" s="108">
        <f t="shared" si="22"/>
        <v>11.416666666666666</v>
      </c>
      <c r="I46" s="108">
        <f>SUM(I41/12)</f>
        <v>34.083333333333336</v>
      </c>
      <c r="J46" s="108">
        <f t="shared" ref="J46:O46" si="25">SUM(J41/12)</f>
        <v>8.8333333333333339</v>
      </c>
      <c r="K46" s="108">
        <f t="shared" si="25"/>
        <v>23</v>
      </c>
      <c r="L46" s="108">
        <f t="shared" si="25"/>
        <v>14.666666666666666</v>
      </c>
      <c r="M46" s="108">
        <f t="shared" si="25"/>
        <v>5.083333333333333</v>
      </c>
      <c r="N46" s="108">
        <f t="shared" si="25"/>
        <v>16.583333333333332</v>
      </c>
      <c r="O46" s="108">
        <f t="shared" si="25"/>
        <v>0.91666666666666663</v>
      </c>
      <c r="P46" s="108">
        <f>SUM(P41/12)</f>
        <v>4.416666666666667</v>
      </c>
    </row>
    <row r="48" spans="1:16" x14ac:dyDescent="0.2">
      <c r="A48" s="2" t="s">
        <v>210</v>
      </c>
    </row>
  </sheetData>
  <pageMargins left="0.25" right="0.28999999999999998" top="0.4" bottom="0.4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syntax</vt:lpstr>
      <vt:lpstr>Secretary Time</vt:lpstr>
      <vt:lpstr>Need Model</vt:lpstr>
      <vt:lpstr>spss syntax</vt:lpstr>
      <vt:lpstr>AOT info</vt:lpstr>
      <vt:lpstr>Unit 1 Data</vt:lpstr>
      <vt:lpstr>Unit 2 Data</vt:lpstr>
      <vt:lpstr>Unit 3 Data</vt:lpstr>
      <vt:lpstr>Unit 4 Data</vt:lpstr>
      <vt:lpstr>State Data</vt:lpstr>
    </vt:vector>
  </TitlesOfParts>
  <Company>National Center For State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stallarico</dc:creator>
  <cp:lastModifiedBy>Traynor, Heather</cp:lastModifiedBy>
  <cp:lastPrinted>2014-02-24T20:28:38Z</cp:lastPrinted>
  <dcterms:created xsi:type="dcterms:W3CDTF">2010-03-16T13:56:35Z</dcterms:created>
  <dcterms:modified xsi:type="dcterms:W3CDTF">2017-05-02T13:52:40Z</dcterms:modified>
</cp:coreProperties>
</file>