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3 reports and data\"/>
    </mc:Choice>
  </mc:AlternateContent>
  <bookViews>
    <workbookView xWindow="0" yWindow="0" windowWidth="28800" windowHeight="11850" activeTab="7"/>
  </bookViews>
  <sheets>
    <sheet name="2015 WAPC " sheetId="1" r:id="rId1"/>
    <sheet name="2016 WAPC  " sheetId="2" r:id="rId2"/>
    <sheet name="2017 WAPC " sheetId="3" r:id="rId3"/>
    <sheet name="2018 WAPC" sheetId="4" r:id="rId4"/>
    <sheet name="2019 WAPC" sheetId="5" r:id="rId5"/>
    <sheet name="2020 WAPC" sheetId="6" r:id="rId6"/>
    <sheet name="2021 WAPC" sheetId="7" r:id="rId7"/>
    <sheet name="2022 WAPC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'2015 WAPC '!$A$1:$X$72</definedName>
    <definedName name="_xlnm.Print_Area" localSheetId="1">'2016 WAPC  '!$A$1:$AB$72</definedName>
    <definedName name="_xlnm.Print_Area" localSheetId="2">'2017 WAPC '!$A$1:$O$69</definedName>
    <definedName name="_xlnm.Print_Area" localSheetId="3">'2018 WAPC'!$A$1:$Q$69</definedName>
    <definedName name="_xlnm.Print_Area" localSheetId="4">'2019 WAPC'!$A$1:$Q$69</definedName>
    <definedName name="_xlnm.Print_Area" localSheetId="5">'2020 WAPC'!$A$1:$Q$69</definedName>
    <definedName name="_xlnm.Print_Area" localSheetId="6">'2021 WAPC'!$A$1:$Q$69</definedName>
    <definedName name="_xlnm.Print_Area" localSheetId="7">'2022 WAPC'!$A$1:$O$69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5" i="8" l="1"/>
  <c r="R65" i="8"/>
  <c r="Q65" i="8"/>
  <c r="O65" i="8"/>
  <c r="J64" i="8"/>
  <c r="I64" i="8"/>
  <c r="H64" i="8"/>
  <c r="G64" i="8"/>
  <c r="F64" i="8"/>
  <c r="E64" i="8"/>
  <c r="J63" i="8"/>
  <c r="I63" i="8"/>
  <c r="H63" i="8"/>
  <c r="G63" i="8"/>
  <c r="F63" i="8"/>
  <c r="E63" i="8"/>
  <c r="J62" i="8"/>
  <c r="L62" i="8" s="1"/>
  <c r="S62" i="8" s="1"/>
  <c r="I62" i="8"/>
  <c r="K62" i="8" s="1"/>
  <c r="H62" i="8"/>
  <c r="G62" i="8"/>
  <c r="F62" i="8"/>
  <c r="E62" i="8"/>
  <c r="J61" i="8"/>
  <c r="I61" i="8"/>
  <c r="H61" i="8"/>
  <c r="G61" i="8"/>
  <c r="F61" i="8"/>
  <c r="E61" i="8"/>
  <c r="J60" i="8"/>
  <c r="I60" i="8"/>
  <c r="H60" i="8"/>
  <c r="G60" i="8"/>
  <c r="F60" i="8"/>
  <c r="E60" i="8"/>
  <c r="J59" i="8"/>
  <c r="I59" i="8"/>
  <c r="H59" i="8"/>
  <c r="G59" i="8"/>
  <c r="K59" i="8" s="1"/>
  <c r="F59" i="8"/>
  <c r="E59" i="8"/>
  <c r="J58" i="8"/>
  <c r="L58" i="8" s="1"/>
  <c r="S58" i="8" s="1"/>
  <c r="I58" i="8"/>
  <c r="H58" i="8"/>
  <c r="G58" i="8"/>
  <c r="F58" i="8"/>
  <c r="E58" i="8"/>
  <c r="J57" i="8"/>
  <c r="I57" i="8"/>
  <c r="K57" i="8" s="1"/>
  <c r="H57" i="8"/>
  <c r="G57" i="8"/>
  <c r="F57" i="8"/>
  <c r="E57" i="8"/>
  <c r="J56" i="8"/>
  <c r="I56" i="8"/>
  <c r="H56" i="8"/>
  <c r="G56" i="8"/>
  <c r="F56" i="8"/>
  <c r="E56" i="8"/>
  <c r="J55" i="8"/>
  <c r="I55" i="8"/>
  <c r="H55" i="8"/>
  <c r="G55" i="8"/>
  <c r="F55" i="8"/>
  <c r="E55" i="8"/>
  <c r="J54" i="8"/>
  <c r="I54" i="8"/>
  <c r="H54" i="8"/>
  <c r="L54" i="8" s="1"/>
  <c r="S54" i="8" s="1"/>
  <c r="G54" i="8"/>
  <c r="F54" i="8"/>
  <c r="E54" i="8"/>
  <c r="J53" i="8"/>
  <c r="I53" i="8"/>
  <c r="H53" i="8"/>
  <c r="G53" i="8"/>
  <c r="F53" i="8"/>
  <c r="E53" i="8"/>
  <c r="J52" i="8"/>
  <c r="I52" i="8"/>
  <c r="H52" i="8"/>
  <c r="G52" i="8"/>
  <c r="F52" i="8"/>
  <c r="E52" i="8"/>
  <c r="J51" i="8"/>
  <c r="I51" i="8"/>
  <c r="H51" i="8"/>
  <c r="G51" i="8"/>
  <c r="F51" i="8"/>
  <c r="E51" i="8"/>
  <c r="J50" i="8"/>
  <c r="I50" i="8"/>
  <c r="H50" i="8"/>
  <c r="G50" i="8"/>
  <c r="F50" i="8"/>
  <c r="E50" i="8"/>
  <c r="J49" i="8"/>
  <c r="L49" i="8" s="1"/>
  <c r="I49" i="8"/>
  <c r="K49" i="8" s="1"/>
  <c r="H49" i="8"/>
  <c r="G49" i="8"/>
  <c r="F49" i="8"/>
  <c r="E49" i="8"/>
  <c r="J48" i="8"/>
  <c r="I48" i="8"/>
  <c r="H48" i="8"/>
  <c r="G48" i="8"/>
  <c r="F48" i="8"/>
  <c r="E48" i="8"/>
  <c r="J47" i="8"/>
  <c r="I47" i="8"/>
  <c r="H47" i="8"/>
  <c r="G47" i="8"/>
  <c r="F47" i="8"/>
  <c r="E47" i="8"/>
  <c r="J46" i="8"/>
  <c r="I46" i="8"/>
  <c r="H46" i="8"/>
  <c r="L46" i="8" s="1"/>
  <c r="S46" i="8" s="1"/>
  <c r="G46" i="8"/>
  <c r="F46" i="8"/>
  <c r="E46" i="8"/>
  <c r="L45" i="8"/>
  <c r="N45" i="8" s="1"/>
  <c r="J45" i="8"/>
  <c r="I45" i="8"/>
  <c r="H45" i="8"/>
  <c r="G45" i="8"/>
  <c r="F45" i="8"/>
  <c r="E45" i="8"/>
  <c r="J44" i="8"/>
  <c r="L44" i="8" s="1"/>
  <c r="I44" i="8"/>
  <c r="H44" i="8"/>
  <c r="G44" i="8"/>
  <c r="F44" i="8"/>
  <c r="E44" i="8"/>
  <c r="J43" i="8"/>
  <c r="I43" i="8"/>
  <c r="H43" i="8"/>
  <c r="G43" i="8"/>
  <c r="F43" i="8"/>
  <c r="E43" i="8"/>
  <c r="J42" i="8"/>
  <c r="I42" i="8"/>
  <c r="H42" i="8"/>
  <c r="G42" i="8"/>
  <c r="F42" i="8"/>
  <c r="E42" i="8"/>
  <c r="J41" i="8"/>
  <c r="I41" i="8"/>
  <c r="H41" i="8"/>
  <c r="G41" i="8"/>
  <c r="F41" i="8"/>
  <c r="E41" i="8"/>
  <c r="J40" i="8"/>
  <c r="I40" i="8"/>
  <c r="H40" i="8"/>
  <c r="G40" i="8"/>
  <c r="F40" i="8"/>
  <c r="E40" i="8"/>
  <c r="J39" i="8"/>
  <c r="I39" i="8"/>
  <c r="H39" i="8"/>
  <c r="G39" i="8"/>
  <c r="F39" i="8"/>
  <c r="E39" i="8"/>
  <c r="J38" i="8"/>
  <c r="L38" i="8" s="1"/>
  <c r="S38" i="8" s="1"/>
  <c r="I38" i="8"/>
  <c r="H38" i="8"/>
  <c r="G38" i="8"/>
  <c r="F38" i="8"/>
  <c r="E38" i="8"/>
  <c r="J37" i="8"/>
  <c r="I37" i="8"/>
  <c r="H37" i="8"/>
  <c r="G37" i="8"/>
  <c r="F37" i="8"/>
  <c r="E37" i="8"/>
  <c r="J36" i="8"/>
  <c r="I36" i="8"/>
  <c r="H36" i="8"/>
  <c r="G36" i="8"/>
  <c r="F36" i="8"/>
  <c r="E36" i="8"/>
  <c r="J35" i="8"/>
  <c r="I35" i="8"/>
  <c r="H35" i="8"/>
  <c r="G35" i="8"/>
  <c r="F35" i="8"/>
  <c r="E35" i="8"/>
  <c r="J34" i="8"/>
  <c r="L34" i="8" s="1"/>
  <c r="S34" i="8" s="1"/>
  <c r="I34" i="8"/>
  <c r="H34" i="8"/>
  <c r="G34" i="8"/>
  <c r="F34" i="8"/>
  <c r="E34" i="8"/>
  <c r="J33" i="8"/>
  <c r="I33" i="8"/>
  <c r="H33" i="8"/>
  <c r="G33" i="8"/>
  <c r="F33" i="8"/>
  <c r="E33" i="8"/>
  <c r="J32" i="8"/>
  <c r="I32" i="8"/>
  <c r="H32" i="8"/>
  <c r="G32" i="8"/>
  <c r="F32" i="8"/>
  <c r="E32" i="8"/>
  <c r="J31" i="8"/>
  <c r="I31" i="8"/>
  <c r="H31" i="8"/>
  <c r="G31" i="8"/>
  <c r="K31" i="8" s="1"/>
  <c r="F31" i="8"/>
  <c r="E31" i="8"/>
  <c r="L30" i="8"/>
  <c r="S30" i="8" s="1"/>
  <c r="J30" i="8"/>
  <c r="I30" i="8"/>
  <c r="H30" i="8"/>
  <c r="G30" i="8"/>
  <c r="F30" i="8"/>
  <c r="E30" i="8"/>
  <c r="K29" i="8"/>
  <c r="J29" i="8"/>
  <c r="L29" i="8" s="1"/>
  <c r="N29" i="8" s="1"/>
  <c r="I29" i="8"/>
  <c r="H29" i="8"/>
  <c r="G29" i="8"/>
  <c r="F29" i="8"/>
  <c r="E29" i="8"/>
  <c r="J28" i="8"/>
  <c r="I28" i="8"/>
  <c r="K28" i="8" s="1"/>
  <c r="H28" i="8"/>
  <c r="G28" i="8"/>
  <c r="F28" i="8"/>
  <c r="E28" i="8"/>
  <c r="J27" i="8"/>
  <c r="I27" i="8"/>
  <c r="H27" i="8"/>
  <c r="G27" i="8"/>
  <c r="F27" i="8"/>
  <c r="E27" i="8"/>
  <c r="J26" i="8"/>
  <c r="I26" i="8"/>
  <c r="H26" i="8"/>
  <c r="G26" i="8"/>
  <c r="F26" i="8"/>
  <c r="E26" i="8"/>
  <c r="R23" i="8"/>
  <c r="R67" i="8" s="1"/>
  <c r="Q23" i="8"/>
  <c r="Q67" i="8" s="1"/>
  <c r="J22" i="8"/>
  <c r="I22" i="8"/>
  <c r="H22" i="8"/>
  <c r="G22" i="8"/>
  <c r="F22" i="8"/>
  <c r="E22" i="8"/>
  <c r="J21" i="8"/>
  <c r="I21" i="8"/>
  <c r="H21" i="8"/>
  <c r="G21" i="8"/>
  <c r="K21" i="8" s="1"/>
  <c r="T21" i="8" s="1"/>
  <c r="F21" i="8"/>
  <c r="E21" i="8"/>
  <c r="J20" i="8"/>
  <c r="I20" i="8"/>
  <c r="K20" i="8" s="1"/>
  <c r="T20" i="8" s="1"/>
  <c r="H20" i="8"/>
  <c r="G20" i="8"/>
  <c r="F20" i="8"/>
  <c r="E20" i="8"/>
  <c r="J19" i="8"/>
  <c r="I19" i="8"/>
  <c r="H19" i="8"/>
  <c r="G19" i="8"/>
  <c r="K19" i="8" s="1"/>
  <c r="T19" i="8" s="1"/>
  <c r="F19" i="8"/>
  <c r="E19" i="8"/>
  <c r="J18" i="8"/>
  <c r="I18" i="8"/>
  <c r="H18" i="8"/>
  <c r="G18" i="8"/>
  <c r="F18" i="8"/>
  <c r="E18" i="8"/>
  <c r="J17" i="8"/>
  <c r="I17" i="8"/>
  <c r="H17" i="8"/>
  <c r="G17" i="8"/>
  <c r="K17" i="8" s="1"/>
  <c r="T17" i="8" s="1"/>
  <c r="F17" i="8"/>
  <c r="E17" i="8"/>
  <c r="K16" i="8"/>
  <c r="T16" i="8" s="1"/>
  <c r="J16" i="8"/>
  <c r="L16" i="8" s="1"/>
  <c r="N16" i="8" s="1"/>
  <c r="O16" i="8" s="1"/>
  <c r="I16" i="8"/>
  <c r="H16" i="8"/>
  <c r="G16" i="8"/>
  <c r="F16" i="8"/>
  <c r="E16" i="8"/>
  <c r="J15" i="8"/>
  <c r="I15" i="8"/>
  <c r="H15" i="8"/>
  <c r="G15" i="8"/>
  <c r="F15" i="8"/>
  <c r="E15" i="8"/>
  <c r="J14" i="8"/>
  <c r="I14" i="8"/>
  <c r="H14" i="8"/>
  <c r="G14" i="8"/>
  <c r="F14" i="8"/>
  <c r="E14" i="8"/>
  <c r="J13" i="8"/>
  <c r="I13" i="8"/>
  <c r="H13" i="8"/>
  <c r="G13" i="8"/>
  <c r="K13" i="8" s="1"/>
  <c r="T13" i="8" s="1"/>
  <c r="F13" i="8"/>
  <c r="E13" i="8"/>
  <c r="J12" i="8"/>
  <c r="I12" i="8"/>
  <c r="H12" i="8"/>
  <c r="G12" i="8"/>
  <c r="F12" i="8"/>
  <c r="E12" i="8"/>
  <c r="J11" i="8"/>
  <c r="I11" i="8"/>
  <c r="H11" i="8"/>
  <c r="G11" i="8"/>
  <c r="F11" i="8"/>
  <c r="E11" i="8"/>
  <c r="J10" i="8"/>
  <c r="L10" i="8" s="1"/>
  <c r="N10" i="8" s="1"/>
  <c r="O10" i="8" s="1"/>
  <c r="I10" i="8"/>
  <c r="H10" i="8"/>
  <c r="G10" i="8"/>
  <c r="F10" i="8"/>
  <c r="E10" i="8"/>
  <c r="M9" i="8"/>
  <c r="J9" i="8"/>
  <c r="I9" i="8"/>
  <c r="H9" i="8"/>
  <c r="G9" i="8"/>
  <c r="F9" i="8"/>
  <c r="E9" i="8"/>
  <c r="L18" i="8" l="1"/>
  <c r="N18" i="8" s="1"/>
  <c r="O18" i="8" s="1"/>
  <c r="K47" i="8"/>
  <c r="K52" i="8"/>
  <c r="K55" i="8"/>
  <c r="K56" i="8"/>
  <c r="K61" i="8"/>
  <c r="L43" i="8"/>
  <c r="L15" i="8"/>
  <c r="N15" i="8" s="1"/>
  <c r="O15" i="8" s="1"/>
  <c r="L20" i="8"/>
  <c r="N20" i="8" s="1"/>
  <c r="O20" i="8" s="1"/>
  <c r="L28" i="8"/>
  <c r="S28" i="8" s="1"/>
  <c r="K33" i="8"/>
  <c r="K37" i="8"/>
  <c r="K45" i="8"/>
  <c r="K10" i="8"/>
  <c r="T10" i="8" s="1"/>
  <c r="K14" i="8"/>
  <c r="T14" i="8" s="1"/>
  <c r="L37" i="8"/>
  <c r="N37" i="8" s="1"/>
  <c r="L33" i="8"/>
  <c r="N33" i="8" s="1"/>
  <c r="K42" i="8"/>
  <c r="L52" i="8"/>
  <c r="L56" i="8"/>
  <c r="S56" i="8" s="1"/>
  <c r="K18" i="8"/>
  <c r="T18" i="8" s="1"/>
  <c r="H65" i="8"/>
  <c r="K36" i="8"/>
  <c r="L42" i="8"/>
  <c r="S42" i="8" s="1"/>
  <c r="K51" i="8"/>
  <c r="L14" i="8"/>
  <c r="N14" i="8" s="1"/>
  <c r="O14" i="8" s="1"/>
  <c r="L36" i="8"/>
  <c r="K41" i="8"/>
  <c r="L51" i="8"/>
  <c r="S51" i="8" s="1"/>
  <c r="E23" i="8"/>
  <c r="K11" i="8"/>
  <c r="T11" i="8" s="1"/>
  <c r="K12" i="8"/>
  <c r="T12" i="8" s="1"/>
  <c r="L22" i="8"/>
  <c r="N22" i="8" s="1"/>
  <c r="O22" i="8" s="1"/>
  <c r="L40" i="8"/>
  <c r="N40" i="8" s="1"/>
  <c r="L41" i="8"/>
  <c r="K50" i="8"/>
  <c r="K53" i="8"/>
  <c r="L12" i="8"/>
  <c r="N12" i="8" s="1"/>
  <c r="O12" i="8" s="1"/>
  <c r="L17" i="8"/>
  <c r="S17" i="8" s="1"/>
  <c r="K39" i="8"/>
  <c r="K44" i="8"/>
  <c r="L50" i="8"/>
  <c r="S50" i="8" s="1"/>
  <c r="L53" i="8"/>
  <c r="L63" i="8"/>
  <c r="N63" i="8" s="1"/>
  <c r="K22" i="8"/>
  <c r="F23" i="8"/>
  <c r="S29" i="8"/>
  <c r="S45" i="8"/>
  <c r="N41" i="8"/>
  <c r="S41" i="8"/>
  <c r="S33" i="8"/>
  <c r="N49" i="8"/>
  <c r="S49" i="8"/>
  <c r="G23" i="8"/>
  <c r="L27" i="8"/>
  <c r="S27" i="8" s="1"/>
  <c r="K34" i="8"/>
  <c r="L13" i="8"/>
  <c r="S13" i="8" s="1"/>
  <c r="L21" i="8"/>
  <c r="S21" i="8" s="1"/>
  <c r="J65" i="8"/>
  <c r="J67" i="8" s="1"/>
  <c r="K48" i="8"/>
  <c r="I23" i="8"/>
  <c r="L26" i="8"/>
  <c r="L55" i="8"/>
  <c r="S55" i="8" s="1"/>
  <c r="L60" i="8"/>
  <c r="N60" i="8" s="1"/>
  <c r="J23" i="8"/>
  <c r="L11" i="8"/>
  <c r="N11" i="8" s="1"/>
  <c r="O11" i="8" s="1"/>
  <c r="L19" i="8"/>
  <c r="N19" i="8" s="1"/>
  <c r="O19" i="8" s="1"/>
  <c r="K63" i="8"/>
  <c r="K64" i="8"/>
  <c r="K26" i="8"/>
  <c r="F65" i="8"/>
  <c r="L35" i="8"/>
  <c r="S35" i="8" s="1"/>
  <c r="H23" i="8"/>
  <c r="H67" i="8" s="1"/>
  <c r="K32" i="8"/>
  <c r="K40" i="8"/>
  <c r="K60" i="8"/>
  <c r="L32" i="8"/>
  <c r="S32" i="8" s="1"/>
  <c r="L48" i="8"/>
  <c r="S48" i="8" s="1"/>
  <c r="K54" i="8"/>
  <c r="K9" i="8"/>
  <c r="T9" i="8" s="1"/>
  <c r="K15" i="8"/>
  <c r="T15" i="8" s="1"/>
  <c r="E65" i="8"/>
  <c r="E67" i="8" s="1"/>
  <c r="K30" i="8"/>
  <c r="L31" i="8"/>
  <c r="N31" i="8" s="1"/>
  <c r="K38" i="8"/>
  <c r="L39" i="8"/>
  <c r="N39" i="8" s="1"/>
  <c r="K46" i="8"/>
  <c r="L47" i="8"/>
  <c r="N47" i="8" s="1"/>
  <c r="L57" i="8"/>
  <c r="S57" i="8" s="1"/>
  <c r="K58" i="8"/>
  <c r="L59" i="8"/>
  <c r="S59" i="8" s="1"/>
  <c r="L64" i="8"/>
  <c r="N64" i="8" s="1"/>
  <c r="K27" i="8"/>
  <c r="K35" i="8"/>
  <c r="K43" i="8"/>
  <c r="G65" i="8"/>
  <c r="L61" i="8"/>
  <c r="N61" i="8" s="1"/>
  <c r="S15" i="8"/>
  <c r="N48" i="8"/>
  <c r="N53" i="8"/>
  <c r="S53" i="8"/>
  <c r="S60" i="8"/>
  <c r="S43" i="8"/>
  <c r="N43" i="8"/>
  <c r="N51" i="8"/>
  <c r="S11" i="8"/>
  <c r="S19" i="8"/>
  <c r="S47" i="8"/>
  <c r="N57" i="8"/>
  <c r="N13" i="8"/>
  <c r="O13" i="8" s="1"/>
  <c r="N28" i="8"/>
  <c r="S36" i="8"/>
  <c r="N36" i="8"/>
  <c r="S44" i="8"/>
  <c r="N44" i="8"/>
  <c r="S52" i="8"/>
  <c r="N52" i="8"/>
  <c r="S61" i="8"/>
  <c r="S63" i="8"/>
  <c r="L9" i="8"/>
  <c r="S10" i="8"/>
  <c r="S12" i="8"/>
  <c r="S16" i="8"/>
  <c r="S20" i="8"/>
  <c r="S22" i="8"/>
  <c r="N30" i="8"/>
  <c r="N34" i="8"/>
  <c r="N38" i="8"/>
  <c r="N46" i="8"/>
  <c r="N50" i="8"/>
  <c r="N54" i="8"/>
  <c r="N58" i="8"/>
  <c r="N62" i="8"/>
  <c r="M23" i="8"/>
  <c r="I65" i="8"/>
  <c r="S39" i="8" l="1"/>
  <c r="S40" i="8"/>
  <c r="S37" i="8"/>
  <c r="S14" i="8"/>
  <c r="S18" i="8"/>
  <c r="N21" i="8"/>
  <c r="O21" i="8" s="1"/>
  <c r="N17" i="8"/>
  <c r="O17" i="8" s="1"/>
  <c r="N42" i="8"/>
  <c r="S31" i="8"/>
  <c r="N59" i="8"/>
  <c r="G67" i="8"/>
  <c r="T23" i="8"/>
  <c r="N56" i="8"/>
  <c r="F67" i="8"/>
  <c r="N35" i="8"/>
  <c r="L65" i="8"/>
  <c r="K23" i="8"/>
  <c r="S26" i="8"/>
  <c r="S64" i="8"/>
  <c r="K65" i="8"/>
  <c r="N32" i="8"/>
  <c r="N26" i="8"/>
  <c r="N55" i="8"/>
  <c r="N27" i="8"/>
  <c r="I67" i="8"/>
  <c r="S9" i="8"/>
  <c r="L23" i="8"/>
  <c r="N9" i="8"/>
  <c r="N65" i="8" l="1"/>
  <c r="S65" i="8"/>
  <c r="S23" i="8"/>
  <c r="K67" i="8"/>
  <c r="L67" i="8"/>
  <c r="O9" i="8"/>
  <c r="N23" i="8"/>
  <c r="O23" i="8" s="1"/>
  <c r="S67" i="8"/>
  <c r="V65" i="7" l="1"/>
  <c r="T65" i="7"/>
  <c r="S65" i="7"/>
  <c r="Q65" i="7"/>
  <c r="H65" i="7"/>
  <c r="H67" i="7" s="1"/>
  <c r="G65" i="7"/>
  <c r="G67" i="7" s="1"/>
  <c r="F65" i="7"/>
  <c r="F67" i="7" s="1"/>
  <c r="E65" i="7"/>
  <c r="E67" i="7" s="1"/>
  <c r="L64" i="7"/>
  <c r="K64" i="7"/>
  <c r="J64" i="7"/>
  <c r="I64" i="7"/>
  <c r="L63" i="7"/>
  <c r="K63" i="7"/>
  <c r="J63" i="7"/>
  <c r="I63" i="7"/>
  <c r="L62" i="7"/>
  <c r="K62" i="7"/>
  <c r="J62" i="7"/>
  <c r="I62" i="7"/>
  <c r="L61" i="7"/>
  <c r="K61" i="7"/>
  <c r="J61" i="7"/>
  <c r="I61" i="7"/>
  <c r="L60" i="7"/>
  <c r="K60" i="7"/>
  <c r="J60" i="7"/>
  <c r="I60" i="7"/>
  <c r="L59" i="7"/>
  <c r="K59" i="7"/>
  <c r="J59" i="7"/>
  <c r="N59" i="7" s="1"/>
  <c r="U59" i="7" s="1"/>
  <c r="I59" i="7"/>
  <c r="L58" i="7"/>
  <c r="K58" i="7"/>
  <c r="J58" i="7"/>
  <c r="I58" i="7"/>
  <c r="L57" i="7"/>
  <c r="K57" i="7"/>
  <c r="J57" i="7"/>
  <c r="I57" i="7"/>
  <c r="M57" i="7" s="1"/>
  <c r="L56" i="7"/>
  <c r="K56" i="7"/>
  <c r="J56" i="7"/>
  <c r="I56" i="7"/>
  <c r="L55" i="7"/>
  <c r="K55" i="7"/>
  <c r="J55" i="7"/>
  <c r="I55" i="7"/>
  <c r="M55" i="7" s="1"/>
  <c r="L54" i="7"/>
  <c r="K54" i="7"/>
  <c r="J54" i="7"/>
  <c r="I54" i="7"/>
  <c r="L53" i="7"/>
  <c r="K53" i="7"/>
  <c r="J53" i="7"/>
  <c r="I53" i="7"/>
  <c r="L52" i="7"/>
  <c r="K52" i="7"/>
  <c r="J52" i="7"/>
  <c r="I52" i="7"/>
  <c r="L51" i="7"/>
  <c r="K51" i="7"/>
  <c r="J51" i="7"/>
  <c r="I51" i="7"/>
  <c r="L50" i="7"/>
  <c r="K50" i="7"/>
  <c r="J50" i="7"/>
  <c r="I50" i="7"/>
  <c r="L49" i="7"/>
  <c r="K49" i="7"/>
  <c r="J49" i="7"/>
  <c r="I49" i="7"/>
  <c r="M49" i="7" s="1"/>
  <c r="L48" i="7"/>
  <c r="K48" i="7"/>
  <c r="J48" i="7"/>
  <c r="I48" i="7"/>
  <c r="L47" i="7"/>
  <c r="K47" i="7"/>
  <c r="J47" i="7"/>
  <c r="I47" i="7"/>
  <c r="M47" i="7" s="1"/>
  <c r="L46" i="7"/>
  <c r="K46" i="7"/>
  <c r="J46" i="7"/>
  <c r="I46" i="7"/>
  <c r="M46" i="7" s="1"/>
  <c r="L45" i="7"/>
  <c r="K45" i="7"/>
  <c r="J45" i="7"/>
  <c r="I45" i="7"/>
  <c r="L44" i="7"/>
  <c r="K44" i="7"/>
  <c r="J44" i="7"/>
  <c r="I44" i="7"/>
  <c r="M44" i="7" s="1"/>
  <c r="L43" i="7"/>
  <c r="K43" i="7"/>
  <c r="J43" i="7"/>
  <c r="I43" i="7"/>
  <c r="L42" i="7"/>
  <c r="K42" i="7"/>
  <c r="J42" i="7"/>
  <c r="I42" i="7"/>
  <c r="L41" i="7"/>
  <c r="K41" i="7"/>
  <c r="J41" i="7"/>
  <c r="I41" i="7"/>
  <c r="L40" i="7"/>
  <c r="K40" i="7"/>
  <c r="J40" i="7"/>
  <c r="I40" i="7"/>
  <c r="L39" i="7"/>
  <c r="K39" i="7"/>
  <c r="J39" i="7"/>
  <c r="I39" i="7"/>
  <c r="L38" i="7"/>
  <c r="K38" i="7"/>
  <c r="J38" i="7"/>
  <c r="I38" i="7"/>
  <c r="M38" i="7" s="1"/>
  <c r="L37" i="7"/>
  <c r="K37" i="7"/>
  <c r="J37" i="7"/>
  <c r="I37" i="7"/>
  <c r="L36" i="7"/>
  <c r="K36" i="7"/>
  <c r="J36" i="7"/>
  <c r="I36" i="7"/>
  <c r="M36" i="7" s="1"/>
  <c r="L35" i="7"/>
  <c r="K35" i="7"/>
  <c r="J35" i="7"/>
  <c r="I35" i="7"/>
  <c r="L34" i="7"/>
  <c r="K34" i="7"/>
  <c r="J34" i="7"/>
  <c r="I34" i="7"/>
  <c r="L33" i="7"/>
  <c r="K33" i="7"/>
  <c r="J33" i="7"/>
  <c r="I33" i="7"/>
  <c r="M33" i="7" s="1"/>
  <c r="L32" i="7"/>
  <c r="K32" i="7"/>
  <c r="J32" i="7"/>
  <c r="I32" i="7"/>
  <c r="L31" i="7"/>
  <c r="K31" i="7"/>
  <c r="J31" i="7"/>
  <c r="I31" i="7"/>
  <c r="M31" i="7" s="1"/>
  <c r="L30" i="7"/>
  <c r="K30" i="7"/>
  <c r="J30" i="7"/>
  <c r="I30" i="7"/>
  <c r="M30" i="7" s="1"/>
  <c r="L29" i="7"/>
  <c r="K29" i="7"/>
  <c r="J29" i="7"/>
  <c r="I29" i="7"/>
  <c r="L28" i="7"/>
  <c r="K28" i="7"/>
  <c r="J28" i="7"/>
  <c r="I28" i="7"/>
  <c r="M28" i="7" s="1"/>
  <c r="L27" i="7"/>
  <c r="K27" i="7"/>
  <c r="J27" i="7"/>
  <c r="N27" i="7" s="1"/>
  <c r="U27" i="7" s="1"/>
  <c r="I27" i="7"/>
  <c r="L26" i="7"/>
  <c r="K26" i="7"/>
  <c r="J26" i="7"/>
  <c r="I26" i="7"/>
  <c r="T23" i="7"/>
  <c r="T67" i="7" s="1"/>
  <c r="S23" i="7"/>
  <c r="S67" i="7" s="1"/>
  <c r="H23" i="7"/>
  <c r="G23" i="7"/>
  <c r="F23" i="7"/>
  <c r="E23" i="7"/>
  <c r="L22" i="7"/>
  <c r="N22" i="7" s="1"/>
  <c r="P22" i="7" s="1"/>
  <c r="Q22" i="7" s="1"/>
  <c r="K22" i="7"/>
  <c r="J22" i="7"/>
  <c r="I22" i="7"/>
  <c r="L21" i="7"/>
  <c r="K21" i="7"/>
  <c r="J21" i="7"/>
  <c r="I21" i="7"/>
  <c r="L20" i="7"/>
  <c r="K20" i="7"/>
  <c r="J20" i="7"/>
  <c r="I20" i="7"/>
  <c r="L19" i="7"/>
  <c r="K19" i="7"/>
  <c r="J19" i="7"/>
  <c r="I19" i="7"/>
  <c r="L18" i="7"/>
  <c r="K18" i="7"/>
  <c r="J18" i="7"/>
  <c r="I18" i="7"/>
  <c r="L17" i="7"/>
  <c r="K17" i="7"/>
  <c r="J17" i="7"/>
  <c r="I17" i="7"/>
  <c r="L16" i="7"/>
  <c r="K16" i="7"/>
  <c r="J16" i="7"/>
  <c r="I16" i="7"/>
  <c r="L15" i="7"/>
  <c r="K15" i="7"/>
  <c r="J15" i="7"/>
  <c r="I15" i="7"/>
  <c r="L14" i="7"/>
  <c r="K14" i="7"/>
  <c r="J14" i="7"/>
  <c r="I14" i="7"/>
  <c r="L13" i="7"/>
  <c r="K13" i="7"/>
  <c r="J13" i="7"/>
  <c r="I13" i="7"/>
  <c r="L12" i="7"/>
  <c r="K12" i="7"/>
  <c r="J12" i="7"/>
  <c r="I12" i="7"/>
  <c r="L11" i="7"/>
  <c r="N11" i="7" s="1"/>
  <c r="U11" i="7" s="1"/>
  <c r="K11" i="7"/>
  <c r="J11" i="7"/>
  <c r="I11" i="7"/>
  <c r="L10" i="7"/>
  <c r="K10" i="7"/>
  <c r="J10" i="7"/>
  <c r="I10" i="7"/>
  <c r="O9" i="7"/>
  <c r="L9" i="7"/>
  <c r="K9" i="7"/>
  <c r="J9" i="7"/>
  <c r="I9" i="7"/>
  <c r="N29" i="7" l="1"/>
  <c r="U29" i="7" s="1"/>
  <c r="N33" i="7"/>
  <c r="U33" i="7" s="1"/>
  <c r="N35" i="7"/>
  <c r="U35" i="7" s="1"/>
  <c r="N61" i="7"/>
  <c r="U61" i="7" s="1"/>
  <c r="N48" i="7"/>
  <c r="U48" i="7" s="1"/>
  <c r="M10" i="7"/>
  <c r="V10" i="7" s="1"/>
  <c r="M14" i="7"/>
  <c r="V14" i="7" s="1"/>
  <c r="M20" i="7"/>
  <c r="V20" i="7" s="1"/>
  <c r="M22" i="7"/>
  <c r="N39" i="7"/>
  <c r="U39" i="7" s="1"/>
  <c r="N41" i="7"/>
  <c r="U41" i="7" s="1"/>
  <c r="N43" i="7"/>
  <c r="U43" i="7" s="1"/>
  <c r="N47" i="7"/>
  <c r="U47" i="7" s="1"/>
  <c r="N49" i="7"/>
  <c r="U49" i="7" s="1"/>
  <c r="N51" i="7"/>
  <c r="U51" i="7" s="1"/>
  <c r="N55" i="7"/>
  <c r="U55" i="7" s="1"/>
  <c r="N57" i="7"/>
  <c r="U57" i="7" s="1"/>
  <c r="M63" i="7"/>
  <c r="N10" i="7"/>
  <c r="P10" i="7" s="1"/>
  <c r="Q10" i="7" s="1"/>
  <c r="N12" i="7"/>
  <c r="U12" i="7" s="1"/>
  <c r="N14" i="7"/>
  <c r="P14" i="7" s="1"/>
  <c r="Q14" i="7" s="1"/>
  <c r="N16" i="7"/>
  <c r="U16" i="7" s="1"/>
  <c r="N20" i="7"/>
  <c r="U20" i="7" s="1"/>
  <c r="M21" i="7"/>
  <c r="V21" i="7" s="1"/>
  <c r="N28" i="7"/>
  <c r="U28" i="7" s="1"/>
  <c r="N30" i="7"/>
  <c r="U30" i="7" s="1"/>
  <c r="N34" i="7"/>
  <c r="U34" i="7" s="1"/>
  <c r="N36" i="7"/>
  <c r="U36" i="7" s="1"/>
  <c r="N38" i="7"/>
  <c r="U38" i="7" s="1"/>
  <c r="N42" i="7"/>
  <c r="U42" i="7" s="1"/>
  <c r="N52" i="7"/>
  <c r="U52" i="7" s="1"/>
  <c r="N58" i="7"/>
  <c r="U58" i="7" s="1"/>
  <c r="M60" i="7"/>
  <c r="M62" i="7"/>
  <c r="M64" i="7"/>
  <c r="N15" i="7"/>
  <c r="U15" i="7" s="1"/>
  <c r="N17" i="7"/>
  <c r="U17" i="7" s="1"/>
  <c r="N19" i="7"/>
  <c r="U19" i="7" s="1"/>
  <c r="N60" i="7"/>
  <c r="U60" i="7" s="1"/>
  <c r="N54" i="7"/>
  <c r="U54" i="7" s="1"/>
  <c r="N45" i="7"/>
  <c r="U45" i="7" s="1"/>
  <c r="M18" i="7"/>
  <c r="V18" i="7" s="1"/>
  <c r="J65" i="7"/>
  <c r="N37" i="7"/>
  <c r="U37" i="7" s="1"/>
  <c r="N56" i="7"/>
  <c r="U56" i="7" s="1"/>
  <c r="N32" i="7"/>
  <c r="U32" i="7" s="1"/>
  <c r="N62" i="7"/>
  <c r="U62" i="7" s="1"/>
  <c r="M11" i="7"/>
  <c r="V11" i="7" s="1"/>
  <c r="N18" i="7"/>
  <c r="P18" i="7" s="1"/>
  <c r="Q18" i="7" s="1"/>
  <c r="N31" i="7"/>
  <c r="U31" i="7" s="1"/>
  <c r="N40" i="7"/>
  <c r="U40" i="7" s="1"/>
  <c r="N44" i="7"/>
  <c r="U44" i="7" s="1"/>
  <c r="N46" i="7"/>
  <c r="U46" i="7" s="1"/>
  <c r="N53" i="7"/>
  <c r="U53" i="7" s="1"/>
  <c r="N63" i="7"/>
  <c r="U63" i="7" s="1"/>
  <c r="M13" i="7"/>
  <c r="V13" i="7" s="1"/>
  <c r="M17" i="7"/>
  <c r="V17" i="7" s="1"/>
  <c r="M39" i="7"/>
  <c r="M41" i="7"/>
  <c r="N50" i="7"/>
  <c r="U50" i="7" s="1"/>
  <c r="M52" i="7"/>
  <c r="M54" i="7"/>
  <c r="M56" i="7"/>
  <c r="N64" i="7"/>
  <c r="U64" i="7" s="1"/>
  <c r="K23" i="7"/>
  <c r="N26" i="7"/>
  <c r="U26" i="7" s="1"/>
  <c r="N13" i="7"/>
  <c r="P13" i="7" s="1"/>
  <c r="Q13" i="7" s="1"/>
  <c r="M16" i="7"/>
  <c r="V16" i="7" s="1"/>
  <c r="M19" i="7"/>
  <c r="V19" i="7" s="1"/>
  <c r="M27" i="7"/>
  <c r="M35" i="7"/>
  <c r="M43" i="7"/>
  <c r="M51" i="7"/>
  <c r="M59" i="7"/>
  <c r="L23" i="7"/>
  <c r="K65" i="7"/>
  <c r="N9" i="7"/>
  <c r="U9" i="7" s="1"/>
  <c r="M32" i="7"/>
  <c r="M40" i="7"/>
  <c r="M48" i="7"/>
  <c r="I23" i="7"/>
  <c r="N21" i="7"/>
  <c r="U21" i="7" s="1"/>
  <c r="M29" i="7"/>
  <c r="M37" i="7"/>
  <c r="M45" i="7"/>
  <c r="M53" i="7"/>
  <c r="M61" i="7"/>
  <c r="J23" i="7"/>
  <c r="M12" i="7"/>
  <c r="V12" i="7" s="1"/>
  <c r="M15" i="7"/>
  <c r="V15" i="7" s="1"/>
  <c r="I65" i="7"/>
  <c r="M34" i="7"/>
  <c r="M42" i="7"/>
  <c r="M50" i="7"/>
  <c r="M58" i="7"/>
  <c r="L65" i="7"/>
  <c r="P11" i="7"/>
  <c r="Q11" i="7" s="1"/>
  <c r="U22" i="7"/>
  <c r="P27" i="7"/>
  <c r="P30" i="7"/>
  <c r="P34" i="7"/>
  <c r="P35" i="7"/>
  <c r="P48" i="7"/>
  <c r="P49" i="7"/>
  <c r="P59" i="7"/>
  <c r="P61" i="7"/>
  <c r="M9" i="7"/>
  <c r="O23" i="7"/>
  <c r="M26" i="7"/>
  <c r="V65" i="6"/>
  <c r="T65" i="6"/>
  <c r="S65" i="6"/>
  <c r="Q65" i="6"/>
  <c r="L64" i="6"/>
  <c r="K64" i="6"/>
  <c r="J64" i="6"/>
  <c r="I64" i="6"/>
  <c r="H64" i="6"/>
  <c r="G64" i="6"/>
  <c r="F64" i="6"/>
  <c r="E64" i="6"/>
  <c r="L63" i="6"/>
  <c r="K63" i="6"/>
  <c r="J63" i="6"/>
  <c r="I63" i="6"/>
  <c r="H63" i="6"/>
  <c r="G63" i="6"/>
  <c r="F63" i="6"/>
  <c r="E63" i="6"/>
  <c r="L62" i="6"/>
  <c r="K62" i="6"/>
  <c r="J62" i="6"/>
  <c r="I62" i="6"/>
  <c r="H62" i="6"/>
  <c r="G62" i="6"/>
  <c r="F62" i="6"/>
  <c r="E62" i="6"/>
  <c r="L61" i="6"/>
  <c r="K61" i="6"/>
  <c r="J61" i="6"/>
  <c r="I61" i="6"/>
  <c r="H61" i="6"/>
  <c r="G61" i="6"/>
  <c r="F61" i="6"/>
  <c r="E61" i="6"/>
  <c r="L60" i="6"/>
  <c r="K60" i="6"/>
  <c r="J60" i="6"/>
  <c r="I60" i="6"/>
  <c r="H60" i="6"/>
  <c r="G60" i="6"/>
  <c r="F60" i="6"/>
  <c r="E60" i="6"/>
  <c r="L59" i="6"/>
  <c r="K59" i="6"/>
  <c r="J59" i="6"/>
  <c r="I59" i="6"/>
  <c r="H59" i="6"/>
  <c r="G59" i="6"/>
  <c r="F59" i="6"/>
  <c r="E59" i="6"/>
  <c r="L58" i="6"/>
  <c r="K58" i="6"/>
  <c r="J58" i="6"/>
  <c r="I58" i="6"/>
  <c r="H58" i="6"/>
  <c r="G58" i="6"/>
  <c r="F58" i="6"/>
  <c r="E58" i="6"/>
  <c r="L57" i="6"/>
  <c r="K57" i="6"/>
  <c r="J57" i="6"/>
  <c r="I57" i="6"/>
  <c r="H57" i="6"/>
  <c r="G57" i="6"/>
  <c r="F57" i="6"/>
  <c r="E57" i="6"/>
  <c r="L56" i="6"/>
  <c r="K56" i="6"/>
  <c r="J56" i="6"/>
  <c r="I56" i="6"/>
  <c r="H56" i="6"/>
  <c r="G56" i="6"/>
  <c r="F56" i="6"/>
  <c r="E56" i="6"/>
  <c r="L55" i="6"/>
  <c r="K55" i="6"/>
  <c r="J55" i="6"/>
  <c r="I55" i="6"/>
  <c r="H55" i="6"/>
  <c r="G55" i="6"/>
  <c r="F55" i="6"/>
  <c r="E55" i="6"/>
  <c r="L54" i="6"/>
  <c r="K54" i="6"/>
  <c r="J54" i="6"/>
  <c r="I54" i="6"/>
  <c r="H54" i="6"/>
  <c r="G54" i="6"/>
  <c r="F54" i="6"/>
  <c r="E54" i="6"/>
  <c r="L53" i="6"/>
  <c r="K53" i="6"/>
  <c r="J53" i="6"/>
  <c r="I53" i="6"/>
  <c r="H53" i="6"/>
  <c r="G53" i="6"/>
  <c r="F53" i="6"/>
  <c r="E53" i="6"/>
  <c r="L52" i="6"/>
  <c r="K52" i="6"/>
  <c r="J52" i="6"/>
  <c r="I52" i="6"/>
  <c r="H52" i="6"/>
  <c r="G52" i="6"/>
  <c r="F52" i="6"/>
  <c r="E52" i="6"/>
  <c r="L51" i="6"/>
  <c r="K51" i="6"/>
  <c r="J51" i="6"/>
  <c r="I51" i="6"/>
  <c r="H51" i="6"/>
  <c r="G51" i="6"/>
  <c r="F51" i="6"/>
  <c r="E51" i="6"/>
  <c r="L50" i="6"/>
  <c r="K50" i="6"/>
  <c r="J50" i="6"/>
  <c r="I50" i="6"/>
  <c r="H50" i="6"/>
  <c r="G50" i="6"/>
  <c r="F50" i="6"/>
  <c r="E50" i="6"/>
  <c r="L49" i="6"/>
  <c r="K49" i="6"/>
  <c r="J49" i="6"/>
  <c r="I49" i="6"/>
  <c r="H49" i="6"/>
  <c r="G49" i="6"/>
  <c r="F49" i="6"/>
  <c r="E49" i="6"/>
  <c r="L48" i="6"/>
  <c r="K48" i="6"/>
  <c r="J48" i="6"/>
  <c r="I48" i="6"/>
  <c r="H48" i="6"/>
  <c r="G48" i="6"/>
  <c r="F48" i="6"/>
  <c r="E48" i="6"/>
  <c r="L47" i="6"/>
  <c r="K47" i="6"/>
  <c r="J47" i="6"/>
  <c r="I47" i="6"/>
  <c r="H47" i="6"/>
  <c r="G47" i="6"/>
  <c r="F47" i="6"/>
  <c r="E47" i="6"/>
  <c r="L46" i="6"/>
  <c r="K46" i="6"/>
  <c r="J46" i="6"/>
  <c r="I46" i="6"/>
  <c r="H46" i="6"/>
  <c r="G46" i="6"/>
  <c r="F46" i="6"/>
  <c r="E46" i="6"/>
  <c r="L45" i="6"/>
  <c r="K45" i="6"/>
  <c r="J45" i="6"/>
  <c r="I45" i="6"/>
  <c r="H45" i="6"/>
  <c r="G45" i="6"/>
  <c r="F45" i="6"/>
  <c r="E45" i="6"/>
  <c r="L44" i="6"/>
  <c r="K44" i="6"/>
  <c r="J44" i="6"/>
  <c r="I44" i="6"/>
  <c r="H44" i="6"/>
  <c r="G44" i="6"/>
  <c r="F44" i="6"/>
  <c r="E44" i="6"/>
  <c r="L43" i="6"/>
  <c r="K43" i="6"/>
  <c r="J43" i="6"/>
  <c r="I43" i="6"/>
  <c r="H43" i="6"/>
  <c r="G43" i="6"/>
  <c r="F43" i="6"/>
  <c r="E43" i="6"/>
  <c r="L42" i="6"/>
  <c r="K42" i="6"/>
  <c r="J42" i="6"/>
  <c r="I42" i="6"/>
  <c r="H42" i="6"/>
  <c r="G42" i="6"/>
  <c r="F42" i="6"/>
  <c r="E42" i="6"/>
  <c r="L41" i="6"/>
  <c r="K41" i="6"/>
  <c r="J41" i="6"/>
  <c r="I41" i="6"/>
  <c r="H41" i="6"/>
  <c r="G41" i="6"/>
  <c r="F41" i="6"/>
  <c r="E41" i="6"/>
  <c r="L40" i="6"/>
  <c r="K40" i="6"/>
  <c r="J40" i="6"/>
  <c r="I40" i="6"/>
  <c r="H40" i="6"/>
  <c r="G40" i="6"/>
  <c r="F40" i="6"/>
  <c r="E40" i="6"/>
  <c r="L39" i="6"/>
  <c r="K39" i="6"/>
  <c r="J39" i="6"/>
  <c r="I39" i="6"/>
  <c r="H39" i="6"/>
  <c r="G39" i="6"/>
  <c r="F39" i="6"/>
  <c r="E39" i="6"/>
  <c r="L38" i="6"/>
  <c r="K38" i="6"/>
  <c r="J38" i="6"/>
  <c r="I38" i="6"/>
  <c r="H38" i="6"/>
  <c r="G38" i="6"/>
  <c r="F38" i="6"/>
  <c r="E38" i="6"/>
  <c r="L37" i="6"/>
  <c r="K37" i="6"/>
  <c r="J37" i="6"/>
  <c r="I37" i="6"/>
  <c r="H37" i="6"/>
  <c r="G37" i="6"/>
  <c r="F37" i="6"/>
  <c r="E37" i="6"/>
  <c r="L36" i="6"/>
  <c r="K36" i="6"/>
  <c r="J36" i="6"/>
  <c r="I36" i="6"/>
  <c r="H36" i="6"/>
  <c r="G36" i="6"/>
  <c r="F36" i="6"/>
  <c r="E36" i="6"/>
  <c r="L35" i="6"/>
  <c r="K35" i="6"/>
  <c r="J35" i="6"/>
  <c r="I35" i="6"/>
  <c r="H35" i="6"/>
  <c r="G35" i="6"/>
  <c r="F35" i="6"/>
  <c r="E35" i="6"/>
  <c r="L34" i="6"/>
  <c r="K34" i="6"/>
  <c r="J34" i="6"/>
  <c r="I34" i="6"/>
  <c r="H34" i="6"/>
  <c r="G34" i="6"/>
  <c r="F34" i="6"/>
  <c r="E34" i="6"/>
  <c r="L33" i="6"/>
  <c r="K33" i="6"/>
  <c r="J33" i="6"/>
  <c r="I33" i="6"/>
  <c r="H33" i="6"/>
  <c r="G33" i="6"/>
  <c r="F33" i="6"/>
  <c r="E33" i="6"/>
  <c r="L32" i="6"/>
  <c r="K32" i="6"/>
  <c r="J32" i="6"/>
  <c r="I32" i="6"/>
  <c r="H32" i="6"/>
  <c r="G32" i="6"/>
  <c r="F32" i="6"/>
  <c r="E32" i="6"/>
  <c r="L31" i="6"/>
  <c r="K31" i="6"/>
  <c r="J31" i="6"/>
  <c r="I31" i="6"/>
  <c r="H31" i="6"/>
  <c r="G31" i="6"/>
  <c r="F31" i="6"/>
  <c r="E31" i="6"/>
  <c r="L30" i="6"/>
  <c r="K30" i="6"/>
  <c r="J30" i="6"/>
  <c r="I30" i="6"/>
  <c r="H30" i="6"/>
  <c r="G30" i="6"/>
  <c r="F30" i="6"/>
  <c r="E30" i="6"/>
  <c r="L29" i="6"/>
  <c r="K29" i="6"/>
  <c r="J29" i="6"/>
  <c r="I29" i="6"/>
  <c r="H29" i="6"/>
  <c r="G29" i="6"/>
  <c r="F29" i="6"/>
  <c r="E29" i="6"/>
  <c r="L28" i="6"/>
  <c r="K28" i="6"/>
  <c r="J28" i="6"/>
  <c r="I28" i="6"/>
  <c r="H28" i="6"/>
  <c r="G28" i="6"/>
  <c r="F28" i="6"/>
  <c r="E28" i="6"/>
  <c r="L27" i="6"/>
  <c r="K27" i="6"/>
  <c r="J27" i="6"/>
  <c r="I27" i="6"/>
  <c r="H27" i="6"/>
  <c r="G27" i="6"/>
  <c r="F27" i="6"/>
  <c r="E27" i="6"/>
  <c r="L26" i="6"/>
  <c r="K26" i="6"/>
  <c r="J26" i="6"/>
  <c r="I26" i="6"/>
  <c r="H26" i="6"/>
  <c r="G26" i="6"/>
  <c r="F26" i="6"/>
  <c r="E26" i="6"/>
  <c r="T23" i="6"/>
  <c r="T67" i="6" s="1"/>
  <c r="S23" i="6"/>
  <c r="S67" i="6" s="1"/>
  <c r="O23" i="6"/>
  <c r="L22" i="6"/>
  <c r="K22" i="6"/>
  <c r="J22" i="6"/>
  <c r="I22" i="6"/>
  <c r="H22" i="6"/>
  <c r="G22" i="6"/>
  <c r="F22" i="6"/>
  <c r="E22" i="6"/>
  <c r="L21" i="6"/>
  <c r="K21" i="6"/>
  <c r="J21" i="6"/>
  <c r="I21" i="6"/>
  <c r="H21" i="6"/>
  <c r="G21" i="6"/>
  <c r="F21" i="6"/>
  <c r="E21" i="6"/>
  <c r="L20" i="6"/>
  <c r="K20" i="6"/>
  <c r="J20" i="6"/>
  <c r="I20" i="6"/>
  <c r="H20" i="6"/>
  <c r="G20" i="6"/>
  <c r="F20" i="6"/>
  <c r="E20" i="6"/>
  <c r="L19" i="6"/>
  <c r="K19" i="6"/>
  <c r="J19" i="6"/>
  <c r="I19" i="6"/>
  <c r="H19" i="6"/>
  <c r="G19" i="6"/>
  <c r="F19" i="6"/>
  <c r="E19" i="6"/>
  <c r="L18" i="6"/>
  <c r="K18" i="6"/>
  <c r="J18" i="6"/>
  <c r="I18" i="6"/>
  <c r="H18" i="6"/>
  <c r="G18" i="6"/>
  <c r="F18" i="6"/>
  <c r="E18" i="6"/>
  <c r="L17" i="6"/>
  <c r="K17" i="6"/>
  <c r="J17" i="6"/>
  <c r="I17" i="6"/>
  <c r="H17" i="6"/>
  <c r="G17" i="6"/>
  <c r="F17" i="6"/>
  <c r="E17" i="6"/>
  <c r="L16" i="6"/>
  <c r="K16" i="6"/>
  <c r="J16" i="6"/>
  <c r="I16" i="6"/>
  <c r="H16" i="6"/>
  <c r="G16" i="6"/>
  <c r="F16" i="6"/>
  <c r="E16" i="6"/>
  <c r="L15" i="6"/>
  <c r="K15" i="6"/>
  <c r="J15" i="6"/>
  <c r="I15" i="6"/>
  <c r="H15" i="6"/>
  <c r="G15" i="6"/>
  <c r="F15" i="6"/>
  <c r="E15" i="6"/>
  <c r="L14" i="6"/>
  <c r="K14" i="6"/>
  <c r="J14" i="6"/>
  <c r="I14" i="6"/>
  <c r="H14" i="6"/>
  <c r="G14" i="6"/>
  <c r="F14" i="6"/>
  <c r="E14" i="6"/>
  <c r="O13" i="6"/>
  <c r="L13" i="6"/>
  <c r="K13" i="6"/>
  <c r="J13" i="6"/>
  <c r="I13" i="6"/>
  <c r="H13" i="6"/>
  <c r="G13" i="6"/>
  <c r="F13" i="6"/>
  <c r="E13" i="6"/>
  <c r="L12" i="6"/>
  <c r="K12" i="6"/>
  <c r="J12" i="6"/>
  <c r="I12" i="6"/>
  <c r="H12" i="6"/>
  <c r="G12" i="6"/>
  <c r="F12" i="6"/>
  <c r="E12" i="6"/>
  <c r="L11" i="6"/>
  <c r="K11" i="6"/>
  <c r="J11" i="6"/>
  <c r="I11" i="6"/>
  <c r="H11" i="6"/>
  <c r="G11" i="6"/>
  <c r="F11" i="6"/>
  <c r="E11" i="6"/>
  <c r="L10" i="6"/>
  <c r="K10" i="6"/>
  <c r="J10" i="6"/>
  <c r="I10" i="6"/>
  <c r="H10" i="6"/>
  <c r="G10" i="6"/>
  <c r="F10" i="6"/>
  <c r="E10" i="6"/>
  <c r="O9" i="6"/>
  <c r="L9" i="6"/>
  <c r="K9" i="6"/>
  <c r="J9" i="6"/>
  <c r="I9" i="6"/>
  <c r="H9" i="6"/>
  <c r="G9" i="6"/>
  <c r="F9" i="6"/>
  <c r="E9" i="6"/>
  <c r="P57" i="7" l="1"/>
  <c r="P29" i="7"/>
  <c r="P28" i="7"/>
  <c r="P43" i="7"/>
  <c r="P36" i="7"/>
  <c r="P19" i="7"/>
  <c r="Q19" i="7" s="1"/>
  <c r="P32" i="7"/>
  <c r="P21" i="7"/>
  <c r="Q21" i="7" s="1"/>
  <c r="P26" i="7"/>
  <c r="P33" i="7"/>
  <c r="P44" i="7"/>
  <c r="P31" i="7"/>
  <c r="P64" i="7"/>
  <c r="P39" i="7"/>
  <c r="P58" i="7"/>
  <c r="P42" i="7"/>
  <c r="P55" i="7"/>
  <c r="L67" i="7"/>
  <c r="M38" i="6"/>
  <c r="P54" i="7"/>
  <c r="P16" i="7"/>
  <c r="Q16" i="7" s="1"/>
  <c r="P53" i="7"/>
  <c r="M12" i="6"/>
  <c r="V12" i="6" s="1"/>
  <c r="N40" i="6"/>
  <c r="U40" i="6" s="1"/>
  <c r="N42" i="6"/>
  <c r="U42" i="6" s="1"/>
  <c r="N48" i="6"/>
  <c r="U48" i="6" s="1"/>
  <c r="N50" i="6"/>
  <c r="U50" i="6" s="1"/>
  <c r="P41" i="7"/>
  <c r="P15" i="7"/>
  <c r="Q15" i="7" s="1"/>
  <c r="U13" i="7"/>
  <c r="P38" i="7"/>
  <c r="U10" i="7"/>
  <c r="P47" i="7"/>
  <c r="P17" i="7"/>
  <c r="Q17" i="7" s="1"/>
  <c r="P45" i="7"/>
  <c r="P12" i="7"/>
  <c r="Q12" i="7" s="1"/>
  <c r="P60" i="7"/>
  <c r="P52" i="7"/>
  <c r="M28" i="6"/>
  <c r="M36" i="6"/>
  <c r="P51" i="7"/>
  <c r="P20" i="7"/>
  <c r="Q20" i="7" s="1"/>
  <c r="I67" i="7"/>
  <c r="N23" i="7"/>
  <c r="P50" i="7"/>
  <c r="P56" i="7"/>
  <c r="U18" i="7"/>
  <c r="P63" i="7"/>
  <c r="P46" i="7"/>
  <c r="P37" i="7"/>
  <c r="U14" i="7"/>
  <c r="N32" i="6"/>
  <c r="U32" i="6" s="1"/>
  <c r="M62" i="6"/>
  <c r="U65" i="7"/>
  <c r="N26" i="6"/>
  <c r="M50" i="6"/>
  <c r="M54" i="6"/>
  <c r="M60" i="6"/>
  <c r="N34" i="6"/>
  <c r="U34" i="6" s="1"/>
  <c r="M44" i="6"/>
  <c r="M52" i="6"/>
  <c r="N19" i="6"/>
  <c r="U19" i="6" s="1"/>
  <c r="P40" i="7"/>
  <c r="P62" i="7"/>
  <c r="N65" i="7"/>
  <c r="J67" i="7"/>
  <c r="M16" i="6"/>
  <c r="V16" i="6" s="1"/>
  <c r="M18" i="6"/>
  <c r="V18" i="6" s="1"/>
  <c r="M19" i="6"/>
  <c r="V19" i="6" s="1"/>
  <c r="K67" i="7"/>
  <c r="N20" i="6"/>
  <c r="P20" i="6" s="1"/>
  <c r="Q20" i="6" s="1"/>
  <c r="N22" i="6"/>
  <c r="U22" i="6" s="1"/>
  <c r="N37" i="6"/>
  <c r="M65" i="7"/>
  <c r="N61" i="6"/>
  <c r="U61" i="6" s="1"/>
  <c r="N62" i="6"/>
  <c r="U62" i="6" s="1"/>
  <c r="P9" i="7"/>
  <c r="Q9" i="7" s="1"/>
  <c r="N14" i="6"/>
  <c r="U14" i="6" s="1"/>
  <c r="N15" i="6"/>
  <c r="U15" i="6" s="1"/>
  <c r="N16" i="6"/>
  <c r="P16" i="6" s="1"/>
  <c r="Q16" i="6" s="1"/>
  <c r="N18" i="6"/>
  <c r="U18" i="6" s="1"/>
  <c r="N56" i="6"/>
  <c r="U56" i="6" s="1"/>
  <c r="N58" i="6"/>
  <c r="U58" i="6" s="1"/>
  <c r="N60" i="6"/>
  <c r="U60" i="6" s="1"/>
  <c r="M30" i="6"/>
  <c r="N29" i="6"/>
  <c r="P29" i="6" s="1"/>
  <c r="N38" i="6"/>
  <c r="U38" i="6" s="1"/>
  <c r="M46" i="6"/>
  <c r="N45" i="6"/>
  <c r="N46" i="6"/>
  <c r="U46" i="6" s="1"/>
  <c r="N11" i="6"/>
  <c r="U11" i="6" s="1"/>
  <c r="M15" i="6"/>
  <c r="V15" i="6" s="1"/>
  <c r="N36" i="6"/>
  <c r="U36" i="6" s="1"/>
  <c r="N53" i="6"/>
  <c r="U53" i="6" s="1"/>
  <c r="N54" i="6"/>
  <c r="U54" i="6" s="1"/>
  <c r="M57" i="6"/>
  <c r="M58" i="6"/>
  <c r="M23" i="7"/>
  <c r="V9" i="7"/>
  <c r="V23" i="7" s="1"/>
  <c r="M10" i="6"/>
  <c r="V10" i="6" s="1"/>
  <c r="M11" i="6"/>
  <c r="V11" i="6" s="1"/>
  <c r="N28" i="6"/>
  <c r="U28" i="6" s="1"/>
  <c r="N31" i="6"/>
  <c r="P31" i="6" s="1"/>
  <c r="M33" i="6"/>
  <c r="M34" i="6"/>
  <c r="N44" i="6"/>
  <c r="U44" i="6" s="1"/>
  <c r="M49" i="6"/>
  <c r="M64" i="6"/>
  <c r="E23" i="6"/>
  <c r="N10" i="6"/>
  <c r="U10" i="6" s="1"/>
  <c r="N12" i="6"/>
  <c r="P12" i="6" s="1"/>
  <c r="Q12" i="6" s="1"/>
  <c r="M14" i="6"/>
  <c r="V14" i="6" s="1"/>
  <c r="M21" i="6"/>
  <c r="V21" i="6" s="1"/>
  <c r="F65" i="6"/>
  <c r="N30" i="6"/>
  <c r="U30" i="6" s="1"/>
  <c r="M32" i="6"/>
  <c r="M48" i="6"/>
  <c r="M51" i="6"/>
  <c r="N63" i="6"/>
  <c r="U63" i="6" s="1"/>
  <c r="N64" i="6"/>
  <c r="U64" i="6" s="1"/>
  <c r="G23" i="6"/>
  <c r="M42" i="6"/>
  <c r="I65" i="6"/>
  <c r="M41" i="6"/>
  <c r="N52" i="6"/>
  <c r="U52" i="6" s="1"/>
  <c r="N57" i="6"/>
  <c r="U57" i="6" s="1"/>
  <c r="M40" i="6"/>
  <c r="M56" i="6"/>
  <c r="N13" i="6"/>
  <c r="U13" i="6" s="1"/>
  <c r="N33" i="6"/>
  <c r="P33" i="6" s="1"/>
  <c r="N41" i="6"/>
  <c r="U41" i="6" s="1"/>
  <c r="N49" i="6"/>
  <c r="U49" i="6" s="1"/>
  <c r="M13" i="6"/>
  <c r="V13" i="6" s="1"/>
  <c r="K65" i="6"/>
  <c r="M27" i="6"/>
  <c r="M35" i="6"/>
  <c r="M43" i="6"/>
  <c r="M59" i="6"/>
  <c r="H23" i="6"/>
  <c r="F23" i="6"/>
  <c r="F67" i="6" s="1"/>
  <c r="M17" i="6"/>
  <c r="V17" i="6" s="1"/>
  <c r="L65" i="6"/>
  <c r="N27" i="6"/>
  <c r="U27" i="6" s="1"/>
  <c r="N35" i="6"/>
  <c r="U35" i="6" s="1"/>
  <c r="N43" i="6"/>
  <c r="U43" i="6" s="1"/>
  <c r="N51" i="6"/>
  <c r="U51" i="6" s="1"/>
  <c r="N59" i="6"/>
  <c r="U59" i="6" s="1"/>
  <c r="N17" i="6"/>
  <c r="U17" i="6" s="1"/>
  <c r="E65" i="6"/>
  <c r="E67" i="6" s="1"/>
  <c r="M26" i="6"/>
  <c r="M29" i="6"/>
  <c r="M37" i="6"/>
  <c r="M45" i="6"/>
  <c r="M53" i="6"/>
  <c r="M61" i="6"/>
  <c r="I23" i="6"/>
  <c r="N21" i="6"/>
  <c r="U21" i="6" s="1"/>
  <c r="G65" i="6"/>
  <c r="M31" i="6"/>
  <c r="M39" i="6"/>
  <c r="M47" i="6"/>
  <c r="M55" i="6"/>
  <c r="M63" i="6"/>
  <c r="K23" i="6"/>
  <c r="L23" i="6"/>
  <c r="J23" i="6"/>
  <c r="M20" i="6"/>
  <c r="V20" i="6" s="1"/>
  <c r="M22" i="6"/>
  <c r="H65" i="6"/>
  <c r="N39" i="6"/>
  <c r="U39" i="6" s="1"/>
  <c r="N47" i="6"/>
  <c r="P47" i="6" s="1"/>
  <c r="N55" i="6"/>
  <c r="P55" i="6" s="1"/>
  <c r="U37" i="6"/>
  <c r="P37" i="6"/>
  <c r="U45" i="6"/>
  <c r="P45" i="6"/>
  <c r="P18" i="6"/>
  <c r="Q18" i="6" s="1"/>
  <c r="J65" i="6"/>
  <c r="M9" i="6"/>
  <c r="P26" i="6"/>
  <c r="P38" i="6"/>
  <c r="P42" i="6"/>
  <c r="P44" i="6"/>
  <c r="P48" i="6"/>
  <c r="P50" i="6"/>
  <c r="N9" i="6"/>
  <c r="U26" i="6"/>
  <c r="V65" i="5"/>
  <c r="T65" i="5"/>
  <c r="S65" i="5"/>
  <c r="Q65" i="5"/>
  <c r="L64" i="5"/>
  <c r="K64" i="5"/>
  <c r="J64" i="5"/>
  <c r="I64" i="5"/>
  <c r="H64" i="5"/>
  <c r="G64" i="5"/>
  <c r="F64" i="5"/>
  <c r="E64" i="5"/>
  <c r="L63" i="5"/>
  <c r="K63" i="5"/>
  <c r="J63" i="5"/>
  <c r="I63" i="5"/>
  <c r="H63" i="5"/>
  <c r="G63" i="5"/>
  <c r="F63" i="5"/>
  <c r="E63" i="5"/>
  <c r="L62" i="5"/>
  <c r="K62" i="5"/>
  <c r="J62" i="5"/>
  <c r="I62" i="5"/>
  <c r="H62" i="5"/>
  <c r="G62" i="5"/>
  <c r="F62" i="5"/>
  <c r="E62" i="5"/>
  <c r="L61" i="5"/>
  <c r="K61" i="5"/>
  <c r="J61" i="5"/>
  <c r="I61" i="5"/>
  <c r="H61" i="5"/>
  <c r="G61" i="5"/>
  <c r="F61" i="5"/>
  <c r="E61" i="5"/>
  <c r="L60" i="5"/>
  <c r="K60" i="5"/>
  <c r="J60" i="5"/>
  <c r="I60" i="5"/>
  <c r="H60" i="5"/>
  <c r="G60" i="5"/>
  <c r="F60" i="5"/>
  <c r="E60" i="5"/>
  <c r="L59" i="5"/>
  <c r="K59" i="5"/>
  <c r="J59" i="5"/>
  <c r="I59" i="5"/>
  <c r="H59" i="5"/>
  <c r="G59" i="5"/>
  <c r="F59" i="5"/>
  <c r="E59" i="5"/>
  <c r="L58" i="5"/>
  <c r="K58" i="5"/>
  <c r="J58" i="5"/>
  <c r="I58" i="5"/>
  <c r="H58" i="5"/>
  <c r="G58" i="5"/>
  <c r="F58" i="5"/>
  <c r="E58" i="5"/>
  <c r="L57" i="5"/>
  <c r="K57" i="5"/>
  <c r="J57" i="5"/>
  <c r="I57" i="5"/>
  <c r="H57" i="5"/>
  <c r="G57" i="5"/>
  <c r="F57" i="5"/>
  <c r="E57" i="5"/>
  <c r="L56" i="5"/>
  <c r="K56" i="5"/>
  <c r="J56" i="5"/>
  <c r="I56" i="5"/>
  <c r="H56" i="5"/>
  <c r="G56" i="5"/>
  <c r="F56" i="5"/>
  <c r="E56" i="5"/>
  <c r="L55" i="5"/>
  <c r="K55" i="5"/>
  <c r="J55" i="5"/>
  <c r="I55" i="5"/>
  <c r="H55" i="5"/>
  <c r="G55" i="5"/>
  <c r="F55" i="5"/>
  <c r="E55" i="5"/>
  <c r="L54" i="5"/>
  <c r="K54" i="5"/>
  <c r="J54" i="5"/>
  <c r="I54" i="5"/>
  <c r="H54" i="5"/>
  <c r="G54" i="5"/>
  <c r="F54" i="5"/>
  <c r="E54" i="5"/>
  <c r="L53" i="5"/>
  <c r="K53" i="5"/>
  <c r="J53" i="5"/>
  <c r="I53" i="5"/>
  <c r="H53" i="5"/>
  <c r="G53" i="5"/>
  <c r="F53" i="5"/>
  <c r="E53" i="5"/>
  <c r="L52" i="5"/>
  <c r="K52" i="5"/>
  <c r="J52" i="5"/>
  <c r="I52" i="5"/>
  <c r="H52" i="5"/>
  <c r="G52" i="5"/>
  <c r="F52" i="5"/>
  <c r="E52" i="5"/>
  <c r="L51" i="5"/>
  <c r="K51" i="5"/>
  <c r="J51" i="5"/>
  <c r="I51" i="5"/>
  <c r="H51" i="5"/>
  <c r="G51" i="5"/>
  <c r="F51" i="5"/>
  <c r="E51" i="5"/>
  <c r="L50" i="5"/>
  <c r="K50" i="5"/>
  <c r="J50" i="5"/>
  <c r="I50" i="5"/>
  <c r="H50" i="5"/>
  <c r="G50" i="5"/>
  <c r="F50" i="5"/>
  <c r="E50" i="5"/>
  <c r="L49" i="5"/>
  <c r="K49" i="5"/>
  <c r="J49" i="5"/>
  <c r="I49" i="5"/>
  <c r="H49" i="5"/>
  <c r="G49" i="5"/>
  <c r="F49" i="5"/>
  <c r="E49" i="5"/>
  <c r="L48" i="5"/>
  <c r="K48" i="5"/>
  <c r="J48" i="5"/>
  <c r="I48" i="5"/>
  <c r="H48" i="5"/>
  <c r="G48" i="5"/>
  <c r="F48" i="5"/>
  <c r="E48" i="5"/>
  <c r="L47" i="5"/>
  <c r="K47" i="5"/>
  <c r="J47" i="5"/>
  <c r="I47" i="5"/>
  <c r="H47" i="5"/>
  <c r="G47" i="5"/>
  <c r="F47" i="5"/>
  <c r="E47" i="5"/>
  <c r="L46" i="5"/>
  <c r="K46" i="5"/>
  <c r="J46" i="5"/>
  <c r="I46" i="5"/>
  <c r="H46" i="5"/>
  <c r="G46" i="5"/>
  <c r="F46" i="5"/>
  <c r="E46" i="5"/>
  <c r="L45" i="5"/>
  <c r="K45" i="5"/>
  <c r="J45" i="5"/>
  <c r="I45" i="5"/>
  <c r="H45" i="5"/>
  <c r="G45" i="5"/>
  <c r="F45" i="5"/>
  <c r="E45" i="5"/>
  <c r="L44" i="5"/>
  <c r="K44" i="5"/>
  <c r="J44" i="5"/>
  <c r="I44" i="5"/>
  <c r="H44" i="5"/>
  <c r="G44" i="5"/>
  <c r="F44" i="5"/>
  <c r="E44" i="5"/>
  <c r="L43" i="5"/>
  <c r="K43" i="5"/>
  <c r="J43" i="5"/>
  <c r="I43" i="5"/>
  <c r="H43" i="5"/>
  <c r="G43" i="5"/>
  <c r="F43" i="5"/>
  <c r="E43" i="5"/>
  <c r="L42" i="5"/>
  <c r="K42" i="5"/>
  <c r="J42" i="5"/>
  <c r="I42" i="5"/>
  <c r="H42" i="5"/>
  <c r="G42" i="5"/>
  <c r="F42" i="5"/>
  <c r="E42" i="5"/>
  <c r="L41" i="5"/>
  <c r="K41" i="5"/>
  <c r="J41" i="5"/>
  <c r="I41" i="5"/>
  <c r="H41" i="5"/>
  <c r="G41" i="5"/>
  <c r="F41" i="5"/>
  <c r="E41" i="5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V23" i="5"/>
  <c r="T23" i="5"/>
  <c r="T67" i="5" s="1"/>
  <c r="S23" i="5"/>
  <c r="S67" i="5" s="1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O13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O9" i="5"/>
  <c r="O23" i="5" s="1"/>
  <c r="L9" i="5"/>
  <c r="K9" i="5"/>
  <c r="J9" i="5"/>
  <c r="I9" i="5"/>
  <c r="H9" i="5"/>
  <c r="G9" i="5"/>
  <c r="F9" i="5"/>
  <c r="E9" i="5"/>
  <c r="P10" i="6" l="1"/>
  <c r="Q10" i="6" s="1"/>
  <c r="P22" i="6"/>
  <c r="Q22" i="6" s="1"/>
  <c r="U23" i="7"/>
  <c r="U16" i="6"/>
  <c r="P40" i="6"/>
  <c r="P54" i="6"/>
  <c r="P15" i="6"/>
  <c r="Q15" i="6" s="1"/>
  <c r="K67" i="6"/>
  <c r="J67" i="6"/>
  <c r="P39" i="6"/>
  <c r="P14" i="6"/>
  <c r="Q14" i="6" s="1"/>
  <c r="U67" i="7"/>
  <c r="P23" i="7"/>
  <c r="Q23" i="7" s="1"/>
  <c r="P62" i="6"/>
  <c r="P36" i="6"/>
  <c r="P41" i="6"/>
  <c r="P30" i="6"/>
  <c r="N67" i="7"/>
  <c r="P19" i="6"/>
  <c r="Q19" i="6" s="1"/>
  <c r="P65" i="7"/>
  <c r="P60" i="6"/>
  <c r="U47" i="6"/>
  <c r="U20" i="6"/>
  <c r="N10" i="5"/>
  <c r="P10" i="5" s="1"/>
  <c r="Q10" i="5" s="1"/>
  <c r="N11" i="5"/>
  <c r="U11" i="5" s="1"/>
  <c r="M21" i="5"/>
  <c r="M22" i="5"/>
  <c r="P34" i="6"/>
  <c r="U29" i="6"/>
  <c r="P46" i="6"/>
  <c r="P49" i="6"/>
  <c r="G67" i="6"/>
  <c r="P64" i="6"/>
  <c r="P43" i="6"/>
  <c r="M67" i="7"/>
  <c r="U55" i="6"/>
  <c r="P53" i="6"/>
  <c r="P17" i="6"/>
  <c r="Q17" i="6" s="1"/>
  <c r="P32" i="6"/>
  <c r="P58" i="6"/>
  <c r="P61" i="6"/>
  <c r="P28" i="6"/>
  <c r="P56" i="6"/>
  <c r="U31" i="6"/>
  <c r="P63" i="6"/>
  <c r="H67" i="6"/>
  <c r="P21" i="6"/>
  <c r="Q21" i="6" s="1"/>
  <c r="P57" i="6"/>
  <c r="P11" i="6"/>
  <c r="Q11" i="6" s="1"/>
  <c r="M29" i="5"/>
  <c r="M38" i="5"/>
  <c r="M39" i="5"/>
  <c r="M40" i="5"/>
  <c r="M53" i="5"/>
  <c r="M54" i="5"/>
  <c r="M55" i="5"/>
  <c r="M56" i="5"/>
  <c r="M57" i="5"/>
  <c r="M58" i="5"/>
  <c r="M59" i="5"/>
  <c r="P52" i="6"/>
  <c r="L67" i="6"/>
  <c r="M60" i="5"/>
  <c r="M61" i="5"/>
  <c r="M62" i="5"/>
  <c r="M63" i="5"/>
  <c r="M64" i="5"/>
  <c r="I67" i="6"/>
  <c r="U12" i="6"/>
  <c r="M65" i="6"/>
  <c r="N28" i="5"/>
  <c r="P28" i="5" s="1"/>
  <c r="N35" i="5"/>
  <c r="U35" i="5" s="1"/>
  <c r="N36" i="5"/>
  <c r="P36" i="5" s="1"/>
  <c r="N37" i="5"/>
  <c r="U37" i="5" s="1"/>
  <c r="N38" i="5"/>
  <c r="U38" i="5" s="1"/>
  <c r="N39" i="5"/>
  <c r="U39" i="5" s="1"/>
  <c r="N48" i="5"/>
  <c r="N49" i="5"/>
  <c r="U49" i="5" s="1"/>
  <c r="N50" i="5"/>
  <c r="U50" i="5" s="1"/>
  <c r="N51" i="5"/>
  <c r="P51" i="5" s="1"/>
  <c r="N52" i="5"/>
  <c r="P52" i="5" s="1"/>
  <c r="N53" i="5"/>
  <c r="N54" i="5"/>
  <c r="U54" i="5" s="1"/>
  <c r="N55" i="5"/>
  <c r="U55" i="5" s="1"/>
  <c r="N56" i="5"/>
  <c r="N57" i="5"/>
  <c r="P57" i="5" s="1"/>
  <c r="N58" i="5"/>
  <c r="U58" i="5" s="1"/>
  <c r="N59" i="5"/>
  <c r="U59" i="5" s="1"/>
  <c r="N60" i="5"/>
  <c r="U60" i="5" s="1"/>
  <c r="N61" i="5"/>
  <c r="N62" i="5"/>
  <c r="U62" i="5" s="1"/>
  <c r="P51" i="6"/>
  <c r="U33" i="6"/>
  <c r="N27" i="5"/>
  <c r="U27" i="5" s="1"/>
  <c r="P35" i="6"/>
  <c r="N65" i="6"/>
  <c r="P59" i="6"/>
  <c r="P27" i="6"/>
  <c r="P13" i="6"/>
  <c r="Q13" i="6" s="1"/>
  <c r="N45" i="5"/>
  <c r="U45" i="5" s="1"/>
  <c r="V9" i="6"/>
  <c r="V23" i="6" s="1"/>
  <c r="M23" i="6"/>
  <c r="N23" i="6"/>
  <c r="U9" i="6"/>
  <c r="P9" i="6"/>
  <c r="M12" i="5"/>
  <c r="M13" i="5"/>
  <c r="M28" i="5"/>
  <c r="N31" i="5"/>
  <c r="P31" i="5" s="1"/>
  <c r="N33" i="5"/>
  <c r="U33" i="5" s="1"/>
  <c r="G23" i="5"/>
  <c r="K23" i="5"/>
  <c r="N41" i="5"/>
  <c r="P41" i="5" s="1"/>
  <c r="N15" i="5"/>
  <c r="U15" i="5" s="1"/>
  <c r="N16" i="5"/>
  <c r="U16" i="5" s="1"/>
  <c r="N17" i="5"/>
  <c r="U17" i="5" s="1"/>
  <c r="N18" i="5"/>
  <c r="U18" i="5" s="1"/>
  <c r="N19" i="5"/>
  <c r="U19" i="5" s="1"/>
  <c r="N20" i="5"/>
  <c r="P20" i="5" s="1"/>
  <c r="Q20" i="5" s="1"/>
  <c r="N21" i="5"/>
  <c r="P21" i="5" s="1"/>
  <c r="Q21" i="5" s="1"/>
  <c r="N22" i="5"/>
  <c r="U22" i="5" s="1"/>
  <c r="N29" i="5"/>
  <c r="P29" i="5" s="1"/>
  <c r="M33" i="5"/>
  <c r="N40" i="5"/>
  <c r="P40" i="5" s="1"/>
  <c r="M45" i="5"/>
  <c r="F65" i="5"/>
  <c r="J65" i="5"/>
  <c r="F23" i="5"/>
  <c r="J23" i="5"/>
  <c r="M10" i="5"/>
  <c r="M11" i="5"/>
  <c r="N13" i="5"/>
  <c r="U13" i="5" s="1"/>
  <c r="N32" i="5"/>
  <c r="P32" i="5" s="1"/>
  <c r="M34" i="5"/>
  <c r="M35" i="5"/>
  <c r="N42" i="5"/>
  <c r="P42" i="5" s="1"/>
  <c r="N43" i="5"/>
  <c r="P43" i="5" s="1"/>
  <c r="N44" i="5"/>
  <c r="P44" i="5" s="1"/>
  <c r="M46" i="5"/>
  <c r="M47" i="5"/>
  <c r="M48" i="5"/>
  <c r="G65" i="5"/>
  <c r="K65" i="5"/>
  <c r="N63" i="5"/>
  <c r="P63" i="5" s="1"/>
  <c r="N64" i="5"/>
  <c r="U64" i="5" s="1"/>
  <c r="N12" i="5"/>
  <c r="P12" i="5" s="1"/>
  <c r="Q12" i="5" s="1"/>
  <c r="H65" i="5"/>
  <c r="L65" i="5"/>
  <c r="M30" i="5"/>
  <c r="M31" i="5"/>
  <c r="N34" i="5"/>
  <c r="U34" i="5" s="1"/>
  <c r="M36" i="5"/>
  <c r="M41" i="5"/>
  <c r="N46" i="5"/>
  <c r="P46" i="5" s="1"/>
  <c r="N47" i="5"/>
  <c r="U47" i="5" s="1"/>
  <c r="M49" i="5"/>
  <c r="N14" i="5"/>
  <c r="P14" i="5" s="1"/>
  <c r="Q14" i="5" s="1"/>
  <c r="M14" i="5"/>
  <c r="M15" i="5"/>
  <c r="M16" i="5"/>
  <c r="M17" i="5"/>
  <c r="M18" i="5"/>
  <c r="M19" i="5"/>
  <c r="M20" i="5"/>
  <c r="E65" i="5"/>
  <c r="I65" i="5"/>
  <c r="M27" i="5"/>
  <c r="N30" i="5"/>
  <c r="P30" i="5" s="1"/>
  <c r="M32" i="5"/>
  <c r="M37" i="5"/>
  <c r="M42" i="5"/>
  <c r="M43" i="5"/>
  <c r="M44" i="5"/>
  <c r="M50" i="5"/>
  <c r="M51" i="5"/>
  <c r="M52" i="5"/>
  <c r="H23" i="5"/>
  <c r="L23" i="5"/>
  <c r="P37" i="5"/>
  <c r="E23" i="5"/>
  <c r="I23" i="5"/>
  <c r="M9" i="5"/>
  <c r="N26" i="5"/>
  <c r="U53" i="5"/>
  <c r="P53" i="5"/>
  <c r="U56" i="5"/>
  <c r="P56" i="5"/>
  <c r="U61" i="5"/>
  <c r="P61" i="5"/>
  <c r="N9" i="5"/>
  <c r="P9" i="5" s="1"/>
  <c r="U48" i="5"/>
  <c r="P48" i="5"/>
  <c r="M26" i="5"/>
  <c r="U10" i="5" l="1"/>
  <c r="U51" i="5"/>
  <c r="U52" i="5"/>
  <c r="U36" i="5"/>
  <c r="U41" i="5"/>
  <c r="U63" i="5"/>
  <c r="P22" i="5"/>
  <c r="Q22" i="5" s="1"/>
  <c r="U65" i="6"/>
  <c r="U67" i="6" s="1"/>
  <c r="U40" i="5"/>
  <c r="P60" i="5"/>
  <c r="U42" i="5"/>
  <c r="P11" i="5"/>
  <c r="Q11" i="5" s="1"/>
  <c r="P35" i="5"/>
  <c r="P59" i="5"/>
  <c r="P64" i="5"/>
  <c r="P38" i="5"/>
  <c r="P58" i="5"/>
  <c r="P33" i="5"/>
  <c r="P50" i="5"/>
  <c r="U28" i="5"/>
  <c r="U30" i="5"/>
  <c r="P19" i="5"/>
  <c r="Q19" i="5" s="1"/>
  <c r="U57" i="5"/>
  <c r="H67" i="5"/>
  <c r="P27" i="5"/>
  <c r="P18" i="5"/>
  <c r="Q18" i="5" s="1"/>
  <c r="U23" i="6"/>
  <c r="P49" i="5"/>
  <c r="M67" i="6"/>
  <c r="U46" i="5"/>
  <c r="P55" i="5"/>
  <c r="N67" i="6"/>
  <c r="P62" i="5"/>
  <c r="P54" i="5"/>
  <c r="P65" i="6"/>
  <c r="P39" i="5"/>
  <c r="E67" i="5"/>
  <c r="U32" i="5"/>
  <c r="U14" i="5"/>
  <c r="U31" i="5"/>
  <c r="P45" i="5"/>
  <c r="K67" i="5"/>
  <c r="J67" i="5"/>
  <c r="U43" i="5"/>
  <c r="Q9" i="6"/>
  <c r="P23" i="6"/>
  <c r="Q23" i="6" s="1"/>
  <c r="U20" i="5"/>
  <c r="U44" i="5"/>
  <c r="U29" i="5"/>
  <c r="P15" i="5"/>
  <c r="Q15" i="5" s="1"/>
  <c r="F67" i="5"/>
  <c r="P16" i="5"/>
  <c r="Q16" i="5" s="1"/>
  <c r="G67" i="5"/>
  <c r="P13" i="5"/>
  <c r="Q13" i="5" s="1"/>
  <c r="P17" i="5"/>
  <c r="Q17" i="5" s="1"/>
  <c r="U21" i="5"/>
  <c r="U12" i="5"/>
  <c r="L67" i="5"/>
  <c r="I67" i="5"/>
  <c r="P47" i="5"/>
  <c r="P34" i="5"/>
  <c r="M65" i="5"/>
  <c r="M23" i="5"/>
  <c r="U26" i="5"/>
  <c r="P26" i="5"/>
  <c r="N65" i="5"/>
  <c r="Q9" i="5"/>
  <c r="N23" i="5"/>
  <c r="U9" i="5"/>
  <c r="U65" i="5" l="1"/>
  <c r="P23" i="5"/>
  <c r="Q23" i="5" s="1"/>
  <c r="U23" i="5"/>
  <c r="P65" i="5"/>
  <c r="M67" i="5"/>
  <c r="N67" i="5"/>
  <c r="U67" i="5" l="1"/>
  <c r="V65" i="4"/>
  <c r="T65" i="4"/>
  <c r="S65" i="4"/>
  <c r="Q65" i="4"/>
  <c r="L64" i="4"/>
  <c r="K64" i="4"/>
  <c r="J64" i="4"/>
  <c r="I64" i="4"/>
  <c r="H64" i="4"/>
  <c r="G64" i="4"/>
  <c r="F64" i="4"/>
  <c r="E64" i="4"/>
  <c r="L63" i="4"/>
  <c r="K63" i="4"/>
  <c r="J63" i="4"/>
  <c r="I63" i="4"/>
  <c r="H63" i="4"/>
  <c r="G63" i="4"/>
  <c r="F63" i="4"/>
  <c r="E63" i="4"/>
  <c r="L62" i="4"/>
  <c r="K62" i="4"/>
  <c r="J62" i="4"/>
  <c r="I62" i="4"/>
  <c r="H62" i="4"/>
  <c r="G62" i="4"/>
  <c r="F62" i="4"/>
  <c r="E62" i="4"/>
  <c r="L61" i="4"/>
  <c r="K61" i="4"/>
  <c r="J61" i="4"/>
  <c r="I61" i="4"/>
  <c r="H61" i="4"/>
  <c r="G61" i="4"/>
  <c r="F61" i="4"/>
  <c r="E61" i="4"/>
  <c r="L60" i="4"/>
  <c r="K60" i="4"/>
  <c r="J60" i="4"/>
  <c r="I60" i="4"/>
  <c r="H60" i="4"/>
  <c r="G60" i="4"/>
  <c r="F60" i="4"/>
  <c r="E60" i="4"/>
  <c r="L59" i="4"/>
  <c r="K59" i="4"/>
  <c r="J59" i="4"/>
  <c r="I59" i="4"/>
  <c r="H59" i="4"/>
  <c r="G59" i="4"/>
  <c r="F59" i="4"/>
  <c r="E59" i="4"/>
  <c r="L58" i="4"/>
  <c r="K58" i="4"/>
  <c r="J58" i="4"/>
  <c r="I58" i="4"/>
  <c r="H58" i="4"/>
  <c r="G58" i="4"/>
  <c r="F58" i="4"/>
  <c r="E58" i="4"/>
  <c r="L57" i="4"/>
  <c r="K57" i="4"/>
  <c r="J57" i="4"/>
  <c r="I57" i="4"/>
  <c r="H57" i="4"/>
  <c r="G57" i="4"/>
  <c r="F57" i="4"/>
  <c r="E57" i="4"/>
  <c r="L56" i="4"/>
  <c r="K56" i="4"/>
  <c r="J56" i="4"/>
  <c r="I56" i="4"/>
  <c r="H56" i="4"/>
  <c r="G56" i="4"/>
  <c r="F56" i="4"/>
  <c r="E56" i="4"/>
  <c r="L55" i="4"/>
  <c r="K55" i="4"/>
  <c r="J55" i="4"/>
  <c r="I55" i="4"/>
  <c r="H55" i="4"/>
  <c r="G55" i="4"/>
  <c r="F55" i="4"/>
  <c r="E55" i="4"/>
  <c r="L54" i="4"/>
  <c r="K54" i="4"/>
  <c r="J54" i="4"/>
  <c r="I54" i="4"/>
  <c r="H54" i="4"/>
  <c r="G54" i="4"/>
  <c r="F54" i="4"/>
  <c r="E54" i="4"/>
  <c r="L53" i="4"/>
  <c r="K53" i="4"/>
  <c r="J53" i="4"/>
  <c r="I53" i="4"/>
  <c r="H53" i="4"/>
  <c r="G53" i="4"/>
  <c r="F53" i="4"/>
  <c r="E53" i="4"/>
  <c r="L52" i="4"/>
  <c r="K52" i="4"/>
  <c r="J52" i="4"/>
  <c r="I52" i="4"/>
  <c r="H52" i="4"/>
  <c r="G52" i="4"/>
  <c r="F52" i="4"/>
  <c r="E52" i="4"/>
  <c r="L51" i="4"/>
  <c r="K51" i="4"/>
  <c r="J51" i="4"/>
  <c r="I51" i="4"/>
  <c r="H51" i="4"/>
  <c r="G51" i="4"/>
  <c r="F51" i="4"/>
  <c r="E51" i="4"/>
  <c r="L50" i="4"/>
  <c r="K50" i="4"/>
  <c r="J50" i="4"/>
  <c r="I50" i="4"/>
  <c r="H50" i="4"/>
  <c r="G50" i="4"/>
  <c r="F50" i="4"/>
  <c r="E50" i="4"/>
  <c r="L49" i="4"/>
  <c r="K49" i="4"/>
  <c r="J49" i="4"/>
  <c r="I49" i="4"/>
  <c r="H49" i="4"/>
  <c r="G49" i="4"/>
  <c r="F49" i="4"/>
  <c r="E49" i="4"/>
  <c r="L48" i="4"/>
  <c r="K48" i="4"/>
  <c r="J48" i="4"/>
  <c r="I48" i="4"/>
  <c r="H48" i="4"/>
  <c r="G48" i="4"/>
  <c r="F48" i="4"/>
  <c r="E48" i="4"/>
  <c r="L47" i="4"/>
  <c r="K47" i="4"/>
  <c r="J47" i="4"/>
  <c r="I47" i="4"/>
  <c r="H47" i="4"/>
  <c r="G47" i="4"/>
  <c r="F47" i="4"/>
  <c r="E47" i="4"/>
  <c r="L46" i="4"/>
  <c r="K46" i="4"/>
  <c r="J46" i="4"/>
  <c r="I46" i="4"/>
  <c r="H46" i="4"/>
  <c r="G46" i="4"/>
  <c r="F46" i="4"/>
  <c r="E46" i="4"/>
  <c r="L45" i="4"/>
  <c r="K45" i="4"/>
  <c r="J45" i="4"/>
  <c r="I45" i="4"/>
  <c r="H45" i="4"/>
  <c r="G45" i="4"/>
  <c r="F45" i="4"/>
  <c r="E45" i="4"/>
  <c r="L44" i="4"/>
  <c r="K44" i="4"/>
  <c r="J44" i="4"/>
  <c r="I44" i="4"/>
  <c r="H44" i="4"/>
  <c r="G44" i="4"/>
  <c r="F44" i="4"/>
  <c r="E44" i="4"/>
  <c r="L43" i="4"/>
  <c r="K43" i="4"/>
  <c r="J43" i="4"/>
  <c r="I43" i="4"/>
  <c r="H43" i="4"/>
  <c r="G43" i="4"/>
  <c r="F43" i="4"/>
  <c r="E43" i="4"/>
  <c r="L42" i="4"/>
  <c r="K42" i="4"/>
  <c r="J42" i="4"/>
  <c r="I42" i="4"/>
  <c r="H42" i="4"/>
  <c r="G42" i="4"/>
  <c r="F42" i="4"/>
  <c r="E42" i="4"/>
  <c r="L41" i="4"/>
  <c r="K41" i="4"/>
  <c r="J41" i="4"/>
  <c r="I41" i="4"/>
  <c r="H41" i="4"/>
  <c r="G41" i="4"/>
  <c r="F41" i="4"/>
  <c r="E41" i="4"/>
  <c r="L40" i="4"/>
  <c r="K40" i="4"/>
  <c r="J40" i="4"/>
  <c r="I40" i="4"/>
  <c r="H40" i="4"/>
  <c r="G40" i="4"/>
  <c r="F40" i="4"/>
  <c r="E40" i="4"/>
  <c r="L39" i="4"/>
  <c r="K39" i="4"/>
  <c r="J39" i="4"/>
  <c r="I39" i="4"/>
  <c r="H39" i="4"/>
  <c r="G39" i="4"/>
  <c r="F39" i="4"/>
  <c r="E39" i="4"/>
  <c r="L38" i="4"/>
  <c r="K38" i="4"/>
  <c r="J38" i="4"/>
  <c r="I38" i="4"/>
  <c r="H38" i="4"/>
  <c r="G38" i="4"/>
  <c r="F38" i="4"/>
  <c r="E38" i="4"/>
  <c r="L37" i="4"/>
  <c r="K37" i="4"/>
  <c r="J37" i="4"/>
  <c r="I37" i="4"/>
  <c r="H37" i="4"/>
  <c r="G37" i="4"/>
  <c r="F37" i="4"/>
  <c r="E37" i="4"/>
  <c r="L36" i="4"/>
  <c r="K36" i="4"/>
  <c r="J36" i="4"/>
  <c r="I36" i="4"/>
  <c r="H36" i="4"/>
  <c r="G36" i="4"/>
  <c r="F36" i="4"/>
  <c r="E36" i="4"/>
  <c r="L35" i="4"/>
  <c r="K35" i="4"/>
  <c r="J35" i="4"/>
  <c r="I35" i="4"/>
  <c r="H35" i="4"/>
  <c r="G35" i="4"/>
  <c r="F35" i="4"/>
  <c r="E35" i="4"/>
  <c r="L34" i="4"/>
  <c r="K34" i="4"/>
  <c r="J34" i="4"/>
  <c r="I34" i="4"/>
  <c r="H34" i="4"/>
  <c r="G34" i="4"/>
  <c r="F34" i="4"/>
  <c r="E34" i="4"/>
  <c r="L33" i="4"/>
  <c r="K33" i="4"/>
  <c r="J33" i="4"/>
  <c r="I33" i="4"/>
  <c r="H33" i="4"/>
  <c r="G33" i="4"/>
  <c r="F33" i="4"/>
  <c r="E33" i="4"/>
  <c r="L32" i="4"/>
  <c r="K32" i="4"/>
  <c r="J32" i="4"/>
  <c r="I32" i="4"/>
  <c r="H32" i="4"/>
  <c r="G32" i="4"/>
  <c r="F32" i="4"/>
  <c r="E32" i="4"/>
  <c r="L31" i="4"/>
  <c r="K31" i="4"/>
  <c r="J31" i="4"/>
  <c r="I31" i="4"/>
  <c r="H31" i="4"/>
  <c r="G31" i="4"/>
  <c r="F31" i="4"/>
  <c r="E31" i="4"/>
  <c r="L30" i="4"/>
  <c r="K30" i="4"/>
  <c r="J30" i="4"/>
  <c r="I30" i="4"/>
  <c r="H30" i="4"/>
  <c r="G30" i="4"/>
  <c r="F30" i="4"/>
  <c r="E30" i="4"/>
  <c r="L29" i="4"/>
  <c r="K29" i="4"/>
  <c r="J29" i="4"/>
  <c r="I29" i="4"/>
  <c r="H29" i="4"/>
  <c r="G29" i="4"/>
  <c r="F29" i="4"/>
  <c r="E29" i="4"/>
  <c r="L28" i="4"/>
  <c r="K28" i="4"/>
  <c r="J28" i="4"/>
  <c r="I28" i="4"/>
  <c r="H28" i="4"/>
  <c r="G28" i="4"/>
  <c r="F28" i="4"/>
  <c r="E28" i="4"/>
  <c r="L27" i="4"/>
  <c r="K27" i="4"/>
  <c r="J27" i="4"/>
  <c r="I27" i="4"/>
  <c r="H27" i="4"/>
  <c r="G27" i="4"/>
  <c r="F27" i="4"/>
  <c r="E27" i="4"/>
  <c r="L26" i="4"/>
  <c r="L65" i="4" s="1"/>
  <c r="K26" i="4"/>
  <c r="K65" i="4" s="1"/>
  <c r="J26" i="4"/>
  <c r="I26" i="4"/>
  <c r="I65" i="4" s="1"/>
  <c r="H26" i="4"/>
  <c r="H65" i="4" s="1"/>
  <c r="G26" i="4"/>
  <c r="G65" i="4" s="1"/>
  <c r="F26" i="4"/>
  <c r="F65" i="4" s="1"/>
  <c r="E26" i="4"/>
  <c r="E65" i="4" s="1"/>
  <c r="V23" i="4"/>
  <c r="T23" i="4"/>
  <c r="T67" i="4" s="1"/>
  <c r="S23" i="4"/>
  <c r="S67" i="4" s="1"/>
  <c r="O23" i="4"/>
  <c r="L22" i="4"/>
  <c r="K22" i="4"/>
  <c r="J22" i="4"/>
  <c r="I22" i="4"/>
  <c r="H22" i="4"/>
  <c r="G22" i="4"/>
  <c r="F22" i="4"/>
  <c r="E22" i="4"/>
  <c r="L21" i="4"/>
  <c r="N21" i="4" s="1"/>
  <c r="K21" i="4"/>
  <c r="J21" i="4"/>
  <c r="I21" i="4"/>
  <c r="H21" i="4"/>
  <c r="G21" i="4"/>
  <c r="F21" i="4"/>
  <c r="E21" i="4"/>
  <c r="L20" i="4"/>
  <c r="K20" i="4"/>
  <c r="J20" i="4"/>
  <c r="I20" i="4"/>
  <c r="H20" i="4"/>
  <c r="G20" i="4"/>
  <c r="F20" i="4"/>
  <c r="E20" i="4"/>
  <c r="L19" i="4"/>
  <c r="K19" i="4"/>
  <c r="J19" i="4"/>
  <c r="I19" i="4"/>
  <c r="H19" i="4"/>
  <c r="G19" i="4"/>
  <c r="F19" i="4"/>
  <c r="E19" i="4"/>
  <c r="L18" i="4"/>
  <c r="N18" i="4" s="1"/>
  <c r="K18" i="4"/>
  <c r="J18" i="4"/>
  <c r="I18" i="4"/>
  <c r="H18" i="4"/>
  <c r="G18" i="4"/>
  <c r="F18" i="4"/>
  <c r="E18" i="4"/>
  <c r="L17" i="4"/>
  <c r="N17" i="4" s="1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L14" i="4"/>
  <c r="N14" i="4" s="1"/>
  <c r="K14" i="4"/>
  <c r="J14" i="4"/>
  <c r="I14" i="4"/>
  <c r="H14" i="4"/>
  <c r="G14" i="4"/>
  <c r="F14" i="4"/>
  <c r="E14" i="4"/>
  <c r="L13" i="4"/>
  <c r="N13" i="4" s="1"/>
  <c r="K13" i="4"/>
  <c r="J13" i="4"/>
  <c r="I13" i="4"/>
  <c r="H13" i="4"/>
  <c r="G13" i="4"/>
  <c r="F13" i="4"/>
  <c r="E13" i="4"/>
  <c r="L12" i="4"/>
  <c r="K12" i="4"/>
  <c r="J12" i="4"/>
  <c r="I12" i="4"/>
  <c r="H12" i="4"/>
  <c r="G12" i="4"/>
  <c r="F12" i="4"/>
  <c r="E12" i="4"/>
  <c r="L11" i="4"/>
  <c r="K11" i="4"/>
  <c r="J11" i="4"/>
  <c r="I11" i="4"/>
  <c r="H11" i="4"/>
  <c r="G11" i="4"/>
  <c r="F11" i="4"/>
  <c r="E11" i="4"/>
  <c r="L10" i="4"/>
  <c r="N10" i="4" s="1"/>
  <c r="K10" i="4"/>
  <c r="J10" i="4"/>
  <c r="I10" i="4"/>
  <c r="H10" i="4"/>
  <c r="G10" i="4"/>
  <c r="F10" i="4"/>
  <c r="E10" i="4"/>
  <c r="L9" i="4"/>
  <c r="L23" i="4" s="1"/>
  <c r="K9" i="4"/>
  <c r="J9" i="4"/>
  <c r="I9" i="4"/>
  <c r="H9" i="4"/>
  <c r="H23" i="4" s="1"/>
  <c r="G9" i="4"/>
  <c r="F9" i="4"/>
  <c r="E9" i="4"/>
  <c r="E23" i="4" s="1"/>
  <c r="N22" i="4" l="1"/>
  <c r="P22" i="4" s="1"/>
  <c r="Q22" i="4" s="1"/>
  <c r="J65" i="4"/>
  <c r="I23" i="4"/>
  <c r="M12" i="4"/>
  <c r="M13" i="4"/>
  <c r="M16" i="4"/>
  <c r="M17" i="4"/>
  <c r="M20" i="4"/>
  <c r="M21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N27" i="4"/>
  <c r="P27" i="4" s="1"/>
  <c r="N28" i="4"/>
  <c r="P28" i="4" s="1"/>
  <c r="N29" i="4"/>
  <c r="U29" i="4" s="1"/>
  <c r="N30" i="4"/>
  <c r="U30" i="4" s="1"/>
  <c r="N31" i="4"/>
  <c r="U31" i="4" s="1"/>
  <c r="N32" i="4"/>
  <c r="P32" i="4" s="1"/>
  <c r="N33" i="4"/>
  <c r="P33" i="4" s="1"/>
  <c r="N34" i="4"/>
  <c r="U34" i="4" s="1"/>
  <c r="N35" i="4"/>
  <c r="U35" i="4" s="1"/>
  <c r="N36" i="4"/>
  <c r="P36" i="4" s="1"/>
  <c r="N37" i="4"/>
  <c r="P37" i="4" s="1"/>
  <c r="N38" i="4"/>
  <c r="U38" i="4" s="1"/>
  <c r="N39" i="4"/>
  <c r="U39" i="4" s="1"/>
  <c r="N40" i="4"/>
  <c r="P40" i="4" s="1"/>
  <c r="N41" i="4"/>
  <c r="P41" i="4" s="1"/>
  <c r="N42" i="4"/>
  <c r="U42" i="4" s="1"/>
  <c r="N43" i="4"/>
  <c r="P43" i="4" s="1"/>
  <c r="N44" i="4"/>
  <c r="P44" i="4" s="1"/>
  <c r="N45" i="4"/>
  <c r="U45" i="4" s="1"/>
  <c r="N46" i="4"/>
  <c r="U46" i="4" s="1"/>
  <c r="N47" i="4"/>
  <c r="U47" i="4" s="1"/>
  <c r="N48" i="4"/>
  <c r="P48" i="4" s="1"/>
  <c r="N49" i="4"/>
  <c r="U49" i="4" s="1"/>
  <c r="N50" i="4"/>
  <c r="U50" i="4" s="1"/>
  <c r="N51" i="4"/>
  <c r="P51" i="4" s="1"/>
  <c r="N52" i="4"/>
  <c r="P52" i="4" s="1"/>
  <c r="N53" i="4"/>
  <c r="U53" i="4" s="1"/>
  <c r="N54" i="4"/>
  <c r="U54" i="4" s="1"/>
  <c r="N55" i="4"/>
  <c r="P55" i="4" s="1"/>
  <c r="N56" i="4"/>
  <c r="P56" i="4" s="1"/>
  <c r="N57" i="4"/>
  <c r="U57" i="4" s="1"/>
  <c r="N58" i="4"/>
  <c r="U58" i="4" s="1"/>
  <c r="N59" i="4"/>
  <c r="P59" i="4" s="1"/>
  <c r="F23" i="4"/>
  <c r="F67" i="4" s="1"/>
  <c r="J23" i="4"/>
  <c r="J67" i="4" s="1"/>
  <c r="N12" i="4"/>
  <c r="P12" i="4" s="1"/>
  <c r="Q12" i="4" s="1"/>
  <c r="N15" i="4"/>
  <c r="U15" i="4" s="1"/>
  <c r="N16" i="4"/>
  <c r="U16" i="4" s="1"/>
  <c r="N19" i="4"/>
  <c r="U19" i="4" s="1"/>
  <c r="N20" i="4"/>
  <c r="P20" i="4" s="1"/>
  <c r="Q20" i="4" s="1"/>
  <c r="N60" i="4"/>
  <c r="U60" i="4" s="1"/>
  <c r="N61" i="4"/>
  <c r="U61" i="4" s="1"/>
  <c r="N62" i="4"/>
  <c r="U62" i="4" s="1"/>
  <c r="N63" i="4"/>
  <c r="P63" i="4" s="1"/>
  <c r="N64" i="4"/>
  <c r="U64" i="4" s="1"/>
  <c r="M10" i="4"/>
  <c r="G23" i="4"/>
  <c r="G67" i="4" s="1"/>
  <c r="M11" i="4"/>
  <c r="M14" i="4"/>
  <c r="M15" i="4"/>
  <c r="M18" i="4"/>
  <c r="M19" i="4"/>
  <c r="M22" i="4"/>
  <c r="E67" i="4"/>
  <c r="I67" i="4"/>
  <c r="U12" i="4"/>
  <c r="U27" i="4"/>
  <c r="U33" i="4"/>
  <c r="P10" i="4"/>
  <c r="Q10" i="4" s="1"/>
  <c r="U10" i="4"/>
  <c r="P13" i="4"/>
  <c r="Q13" i="4" s="1"/>
  <c r="U13" i="4"/>
  <c r="P14" i="4"/>
  <c r="Q14" i="4" s="1"/>
  <c r="U14" i="4"/>
  <c r="P17" i="4"/>
  <c r="Q17" i="4" s="1"/>
  <c r="U17" i="4"/>
  <c r="P18" i="4"/>
  <c r="Q18" i="4" s="1"/>
  <c r="U18" i="4"/>
  <c r="P21" i="4"/>
  <c r="Q21" i="4" s="1"/>
  <c r="U21" i="4"/>
  <c r="U22" i="4"/>
  <c r="H67" i="4"/>
  <c r="L67" i="4"/>
  <c r="M9" i="4"/>
  <c r="K23" i="4"/>
  <c r="K67" i="4" s="1"/>
  <c r="N26" i="4"/>
  <c r="N9" i="4"/>
  <c r="N11" i="4"/>
  <c r="M26" i="4"/>
  <c r="T65" i="3"/>
  <c r="R65" i="3"/>
  <c r="Q65" i="3"/>
  <c r="O65" i="3"/>
  <c r="J64" i="3"/>
  <c r="I64" i="3"/>
  <c r="H64" i="3"/>
  <c r="G64" i="3"/>
  <c r="F64" i="3"/>
  <c r="E64" i="3"/>
  <c r="J63" i="3"/>
  <c r="I63" i="3"/>
  <c r="H63" i="3"/>
  <c r="G63" i="3"/>
  <c r="F63" i="3"/>
  <c r="E63" i="3"/>
  <c r="J62" i="3"/>
  <c r="I62" i="3"/>
  <c r="H62" i="3"/>
  <c r="G62" i="3"/>
  <c r="F62" i="3"/>
  <c r="E62" i="3"/>
  <c r="J61" i="3"/>
  <c r="I61" i="3"/>
  <c r="H61" i="3"/>
  <c r="G61" i="3"/>
  <c r="F61" i="3"/>
  <c r="E61" i="3"/>
  <c r="J60" i="3"/>
  <c r="I60" i="3"/>
  <c r="H60" i="3"/>
  <c r="G60" i="3"/>
  <c r="F60" i="3"/>
  <c r="E60" i="3"/>
  <c r="J59" i="3"/>
  <c r="I59" i="3"/>
  <c r="H59" i="3"/>
  <c r="G59" i="3"/>
  <c r="F59" i="3"/>
  <c r="E59" i="3"/>
  <c r="J58" i="3"/>
  <c r="I58" i="3"/>
  <c r="H58" i="3"/>
  <c r="G58" i="3"/>
  <c r="F58" i="3"/>
  <c r="E58" i="3"/>
  <c r="J57" i="3"/>
  <c r="I57" i="3"/>
  <c r="H57" i="3"/>
  <c r="G57" i="3"/>
  <c r="F57" i="3"/>
  <c r="E57" i="3"/>
  <c r="J56" i="3"/>
  <c r="I56" i="3"/>
  <c r="H56" i="3"/>
  <c r="G56" i="3"/>
  <c r="F56" i="3"/>
  <c r="E56" i="3"/>
  <c r="J55" i="3"/>
  <c r="I55" i="3"/>
  <c r="H55" i="3"/>
  <c r="G55" i="3"/>
  <c r="F55" i="3"/>
  <c r="E55" i="3"/>
  <c r="J54" i="3"/>
  <c r="I54" i="3"/>
  <c r="H54" i="3"/>
  <c r="G54" i="3"/>
  <c r="F54" i="3"/>
  <c r="E54" i="3"/>
  <c r="J53" i="3"/>
  <c r="I53" i="3"/>
  <c r="H53" i="3"/>
  <c r="G53" i="3"/>
  <c r="F53" i="3"/>
  <c r="E53" i="3"/>
  <c r="J52" i="3"/>
  <c r="I52" i="3"/>
  <c r="H52" i="3"/>
  <c r="G52" i="3"/>
  <c r="F52" i="3"/>
  <c r="E52" i="3"/>
  <c r="J51" i="3"/>
  <c r="I51" i="3"/>
  <c r="H51" i="3"/>
  <c r="G51" i="3"/>
  <c r="F51" i="3"/>
  <c r="E51" i="3"/>
  <c r="J50" i="3"/>
  <c r="I50" i="3"/>
  <c r="H50" i="3"/>
  <c r="G50" i="3"/>
  <c r="F50" i="3"/>
  <c r="E50" i="3"/>
  <c r="J49" i="3"/>
  <c r="I49" i="3"/>
  <c r="H49" i="3"/>
  <c r="G49" i="3"/>
  <c r="F49" i="3"/>
  <c r="E49" i="3"/>
  <c r="J48" i="3"/>
  <c r="I48" i="3"/>
  <c r="H48" i="3"/>
  <c r="G48" i="3"/>
  <c r="F48" i="3"/>
  <c r="E48" i="3"/>
  <c r="J47" i="3"/>
  <c r="I47" i="3"/>
  <c r="H47" i="3"/>
  <c r="G47" i="3"/>
  <c r="F47" i="3"/>
  <c r="E47" i="3"/>
  <c r="J46" i="3"/>
  <c r="I46" i="3"/>
  <c r="H46" i="3"/>
  <c r="G46" i="3"/>
  <c r="F46" i="3"/>
  <c r="E46" i="3"/>
  <c r="J45" i="3"/>
  <c r="I45" i="3"/>
  <c r="H45" i="3"/>
  <c r="G45" i="3"/>
  <c r="F45" i="3"/>
  <c r="E45" i="3"/>
  <c r="J44" i="3"/>
  <c r="I44" i="3"/>
  <c r="H44" i="3"/>
  <c r="G44" i="3"/>
  <c r="F44" i="3"/>
  <c r="E44" i="3"/>
  <c r="J43" i="3"/>
  <c r="I43" i="3"/>
  <c r="H43" i="3"/>
  <c r="G43" i="3"/>
  <c r="F43" i="3"/>
  <c r="E43" i="3"/>
  <c r="J42" i="3"/>
  <c r="I42" i="3"/>
  <c r="H42" i="3"/>
  <c r="G42" i="3"/>
  <c r="F42" i="3"/>
  <c r="E42" i="3"/>
  <c r="J41" i="3"/>
  <c r="I41" i="3"/>
  <c r="H41" i="3"/>
  <c r="G41" i="3"/>
  <c r="F41" i="3"/>
  <c r="E41" i="3"/>
  <c r="J40" i="3"/>
  <c r="I40" i="3"/>
  <c r="H40" i="3"/>
  <c r="G40" i="3"/>
  <c r="F40" i="3"/>
  <c r="E40" i="3"/>
  <c r="J39" i="3"/>
  <c r="I39" i="3"/>
  <c r="H39" i="3"/>
  <c r="G39" i="3"/>
  <c r="F39" i="3"/>
  <c r="E39" i="3"/>
  <c r="J38" i="3"/>
  <c r="I38" i="3"/>
  <c r="H38" i="3"/>
  <c r="G38" i="3"/>
  <c r="F38" i="3"/>
  <c r="E38" i="3"/>
  <c r="J37" i="3"/>
  <c r="I37" i="3"/>
  <c r="H37" i="3"/>
  <c r="G37" i="3"/>
  <c r="F37" i="3"/>
  <c r="E37" i="3"/>
  <c r="J36" i="3"/>
  <c r="I36" i="3"/>
  <c r="H36" i="3"/>
  <c r="G36" i="3"/>
  <c r="F36" i="3"/>
  <c r="E36" i="3"/>
  <c r="J35" i="3"/>
  <c r="I35" i="3"/>
  <c r="H35" i="3"/>
  <c r="G35" i="3"/>
  <c r="F35" i="3"/>
  <c r="E35" i="3"/>
  <c r="J34" i="3"/>
  <c r="I34" i="3"/>
  <c r="H34" i="3"/>
  <c r="G34" i="3"/>
  <c r="F34" i="3"/>
  <c r="E34" i="3"/>
  <c r="J33" i="3"/>
  <c r="I33" i="3"/>
  <c r="H33" i="3"/>
  <c r="G33" i="3"/>
  <c r="F33" i="3"/>
  <c r="E33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T23" i="3"/>
  <c r="T67" i="3" s="1"/>
  <c r="R23" i="3"/>
  <c r="R67" i="3" s="1"/>
  <c r="Q23" i="3"/>
  <c r="Q67" i="3" s="1"/>
  <c r="M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AF69" i="2"/>
  <c r="AE69" i="2"/>
  <c r="AD69" i="2"/>
  <c r="Z69" i="2"/>
  <c r="J69" i="2"/>
  <c r="J71" i="2" s="1"/>
  <c r="I69" i="2"/>
  <c r="I71" i="2" s="1"/>
  <c r="H69" i="2"/>
  <c r="H71" i="2" s="1"/>
  <c r="G69" i="2"/>
  <c r="G71" i="2" s="1"/>
  <c r="F69" i="2"/>
  <c r="F71" i="2" s="1"/>
  <c r="E69" i="2"/>
  <c r="E71" i="2" s="1"/>
  <c r="T66" i="2"/>
  <c r="S66" i="2"/>
  <c r="R66" i="2"/>
  <c r="Q66" i="2"/>
  <c r="P66" i="2"/>
  <c r="O66" i="2"/>
  <c r="N66" i="2"/>
  <c r="M66" i="2"/>
  <c r="L66" i="2"/>
  <c r="K66" i="2"/>
  <c r="T65" i="2"/>
  <c r="S65" i="2"/>
  <c r="R65" i="2"/>
  <c r="Q65" i="2"/>
  <c r="P65" i="2"/>
  <c r="O65" i="2"/>
  <c r="N65" i="2"/>
  <c r="M65" i="2"/>
  <c r="L65" i="2"/>
  <c r="K65" i="2"/>
  <c r="T64" i="2"/>
  <c r="S64" i="2"/>
  <c r="R64" i="2"/>
  <c r="Q64" i="2"/>
  <c r="P64" i="2"/>
  <c r="O64" i="2"/>
  <c r="N64" i="2"/>
  <c r="M64" i="2"/>
  <c r="L64" i="2"/>
  <c r="K64" i="2"/>
  <c r="T63" i="2"/>
  <c r="S63" i="2"/>
  <c r="R63" i="2"/>
  <c r="Q63" i="2"/>
  <c r="P63" i="2"/>
  <c r="O63" i="2"/>
  <c r="N63" i="2"/>
  <c r="M63" i="2"/>
  <c r="L63" i="2"/>
  <c r="K63" i="2"/>
  <c r="T62" i="2"/>
  <c r="S62" i="2"/>
  <c r="R62" i="2"/>
  <c r="Q62" i="2"/>
  <c r="P62" i="2"/>
  <c r="O62" i="2"/>
  <c r="N62" i="2"/>
  <c r="M62" i="2"/>
  <c r="L62" i="2"/>
  <c r="K62" i="2"/>
  <c r="T61" i="2"/>
  <c r="S61" i="2"/>
  <c r="R61" i="2"/>
  <c r="Q61" i="2"/>
  <c r="P61" i="2"/>
  <c r="O61" i="2"/>
  <c r="N61" i="2"/>
  <c r="M61" i="2"/>
  <c r="L61" i="2"/>
  <c r="K61" i="2"/>
  <c r="T60" i="2"/>
  <c r="S60" i="2"/>
  <c r="R60" i="2"/>
  <c r="Q60" i="2"/>
  <c r="P60" i="2"/>
  <c r="O60" i="2"/>
  <c r="N60" i="2"/>
  <c r="M60" i="2"/>
  <c r="L60" i="2"/>
  <c r="K60" i="2"/>
  <c r="T59" i="2"/>
  <c r="S59" i="2"/>
  <c r="R59" i="2"/>
  <c r="Q59" i="2"/>
  <c r="P59" i="2"/>
  <c r="O59" i="2"/>
  <c r="N59" i="2"/>
  <c r="M59" i="2"/>
  <c r="L59" i="2"/>
  <c r="K59" i="2"/>
  <c r="T58" i="2"/>
  <c r="S58" i="2"/>
  <c r="R58" i="2"/>
  <c r="Q58" i="2"/>
  <c r="P58" i="2"/>
  <c r="O58" i="2"/>
  <c r="N58" i="2"/>
  <c r="M58" i="2"/>
  <c r="L58" i="2"/>
  <c r="K58" i="2"/>
  <c r="T57" i="2"/>
  <c r="S57" i="2"/>
  <c r="R57" i="2"/>
  <c r="Q57" i="2"/>
  <c r="P57" i="2"/>
  <c r="O57" i="2"/>
  <c r="N57" i="2"/>
  <c r="M57" i="2"/>
  <c r="L57" i="2"/>
  <c r="K57" i="2"/>
  <c r="T56" i="2"/>
  <c r="S56" i="2"/>
  <c r="R56" i="2"/>
  <c r="Q56" i="2"/>
  <c r="P56" i="2"/>
  <c r="O56" i="2"/>
  <c r="N56" i="2"/>
  <c r="M56" i="2"/>
  <c r="L56" i="2"/>
  <c r="K56" i="2"/>
  <c r="T55" i="2"/>
  <c r="S55" i="2"/>
  <c r="R55" i="2"/>
  <c r="Q55" i="2"/>
  <c r="P55" i="2"/>
  <c r="O55" i="2"/>
  <c r="N55" i="2"/>
  <c r="M55" i="2"/>
  <c r="L55" i="2"/>
  <c r="K55" i="2"/>
  <c r="T54" i="2"/>
  <c r="S54" i="2"/>
  <c r="R54" i="2"/>
  <c r="Q54" i="2"/>
  <c r="P54" i="2"/>
  <c r="O54" i="2"/>
  <c r="N54" i="2"/>
  <c r="M54" i="2"/>
  <c r="L54" i="2"/>
  <c r="K54" i="2"/>
  <c r="T53" i="2"/>
  <c r="S53" i="2"/>
  <c r="R53" i="2"/>
  <c r="Q53" i="2"/>
  <c r="P53" i="2"/>
  <c r="O53" i="2"/>
  <c r="N53" i="2"/>
  <c r="M53" i="2"/>
  <c r="L53" i="2"/>
  <c r="K53" i="2"/>
  <c r="T52" i="2"/>
  <c r="S52" i="2"/>
  <c r="R52" i="2"/>
  <c r="Q52" i="2"/>
  <c r="P52" i="2"/>
  <c r="O52" i="2"/>
  <c r="N52" i="2"/>
  <c r="M52" i="2"/>
  <c r="L52" i="2"/>
  <c r="K52" i="2"/>
  <c r="T51" i="2"/>
  <c r="S51" i="2"/>
  <c r="R51" i="2"/>
  <c r="Q51" i="2"/>
  <c r="P51" i="2"/>
  <c r="O51" i="2"/>
  <c r="N51" i="2"/>
  <c r="M51" i="2"/>
  <c r="L51" i="2"/>
  <c r="K51" i="2"/>
  <c r="T50" i="2"/>
  <c r="S50" i="2"/>
  <c r="R50" i="2"/>
  <c r="Q50" i="2"/>
  <c r="P50" i="2"/>
  <c r="O50" i="2"/>
  <c r="N50" i="2"/>
  <c r="M50" i="2"/>
  <c r="L50" i="2"/>
  <c r="K50" i="2"/>
  <c r="W49" i="2"/>
  <c r="N49" i="2"/>
  <c r="M49" i="2"/>
  <c r="L49" i="2"/>
  <c r="K49" i="2"/>
  <c r="T48" i="2"/>
  <c r="S48" i="2"/>
  <c r="R48" i="2"/>
  <c r="Q48" i="2"/>
  <c r="P48" i="2"/>
  <c r="O48" i="2"/>
  <c r="N48" i="2"/>
  <c r="M48" i="2"/>
  <c r="L48" i="2"/>
  <c r="K48" i="2"/>
  <c r="T47" i="2"/>
  <c r="S47" i="2"/>
  <c r="R47" i="2"/>
  <c r="Q47" i="2"/>
  <c r="P47" i="2"/>
  <c r="O47" i="2"/>
  <c r="N47" i="2"/>
  <c r="M47" i="2"/>
  <c r="L47" i="2"/>
  <c r="K47" i="2"/>
  <c r="T46" i="2"/>
  <c r="S46" i="2"/>
  <c r="R46" i="2"/>
  <c r="Q46" i="2"/>
  <c r="P46" i="2"/>
  <c r="O46" i="2"/>
  <c r="N46" i="2"/>
  <c r="M46" i="2"/>
  <c r="L46" i="2"/>
  <c r="K46" i="2"/>
  <c r="T45" i="2"/>
  <c r="S45" i="2"/>
  <c r="R45" i="2"/>
  <c r="Q45" i="2"/>
  <c r="P45" i="2"/>
  <c r="O45" i="2"/>
  <c r="N45" i="2"/>
  <c r="M45" i="2"/>
  <c r="L45" i="2"/>
  <c r="K45" i="2"/>
  <c r="T44" i="2"/>
  <c r="S44" i="2"/>
  <c r="R44" i="2"/>
  <c r="Q44" i="2"/>
  <c r="P44" i="2"/>
  <c r="O44" i="2"/>
  <c r="N44" i="2"/>
  <c r="M44" i="2"/>
  <c r="L44" i="2"/>
  <c r="K44" i="2"/>
  <c r="T43" i="2"/>
  <c r="S43" i="2"/>
  <c r="R43" i="2"/>
  <c r="Q43" i="2"/>
  <c r="P43" i="2"/>
  <c r="O43" i="2"/>
  <c r="N43" i="2"/>
  <c r="M43" i="2"/>
  <c r="L43" i="2"/>
  <c r="K43" i="2"/>
  <c r="T42" i="2"/>
  <c r="S42" i="2"/>
  <c r="R42" i="2"/>
  <c r="Q42" i="2"/>
  <c r="P42" i="2"/>
  <c r="O42" i="2"/>
  <c r="N42" i="2"/>
  <c r="M42" i="2"/>
  <c r="L42" i="2"/>
  <c r="K42" i="2"/>
  <c r="T41" i="2"/>
  <c r="S41" i="2"/>
  <c r="R41" i="2"/>
  <c r="Q41" i="2"/>
  <c r="P41" i="2"/>
  <c r="O41" i="2"/>
  <c r="N41" i="2"/>
  <c r="M41" i="2"/>
  <c r="L41" i="2"/>
  <c r="K41" i="2"/>
  <c r="T40" i="2"/>
  <c r="S40" i="2"/>
  <c r="R40" i="2"/>
  <c r="Q40" i="2"/>
  <c r="P40" i="2"/>
  <c r="O40" i="2"/>
  <c r="N40" i="2"/>
  <c r="M40" i="2"/>
  <c r="L40" i="2"/>
  <c r="K40" i="2"/>
  <c r="T39" i="2"/>
  <c r="S39" i="2"/>
  <c r="R39" i="2"/>
  <c r="Q39" i="2"/>
  <c r="P39" i="2"/>
  <c r="O39" i="2"/>
  <c r="N39" i="2"/>
  <c r="M39" i="2"/>
  <c r="L39" i="2"/>
  <c r="K39" i="2"/>
  <c r="T38" i="2"/>
  <c r="S38" i="2"/>
  <c r="R38" i="2"/>
  <c r="Q38" i="2"/>
  <c r="P38" i="2"/>
  <c r="O38" i="2"/>
  <c r="N38" i="2"/>
  <c r="M38" i="2"/>
  <c r="L38" i="2"/>
  <c r="K38" i="2"/>
  <c r="T37" i="2"/>
  <c r="S37" i="2"/>
  <c r="R37" i="2"/>
  <c r="Q37" i="2"/>
  <c r="P37" i="2"/>
  <c r="O37" i="2"/>
  <c r="N37" i="2"/>
  <c r="M37" i="2"/>
  <c r="L37" i="2"/>
  <c r="K37" i="2"/>
  <c r="T36" i="2"/>
  <c r="S36" i="2"/>
  <c r="R36" i="2"/>
  <c r="Q36" i="2"/>
  <c r="P36" i="2"/>
  <c r="O36" i="2"/>
  <c r="N36" i="2"/>
  <c r="M36" i="2"/>
  <c r="L36" i="2"/>
  <c r="K36" i="2"/>
  <c r="T35" i="2"/>
  <c r="S35" i="2"/>
  <c r="R35" i="2"/>
  <c r="Q35" i="2"/>
  <c r="P35" i="2"/>
  <c r="O35" i="2"/>
  <c r="N35" i="2"/>
  <c r="M35" i="2"/>
  <c r="L35" i="2"/>
  <c r="K35" i="2"/>
  <c r="T34" i="2"/>
  <c r="S34" i="2"/>
  <c r="R34" i="2"/>
  <c r="Q34" i="2"/>
  <c r="P34" i="2"/>
  <c r="O34" i="2"/>
  <c r="N34" i="2"/>
  <c r="M34" i="2"/>
  <c r="L34" i="2"/>
  <c r="K34" i="2"/>
  <c r="T33" i="2"/>
  <c r="S33" i="2"/>
  <c r="R33" i="2"/>
  <c r="Q33" i="2"/>
  <c r="P33" i="2"/>
  <c r="O33" i="2"/>
  <c r="N33" i="2"/>
  <c r="M33" i="2"/>
  <c r="L33" i="2"/>
  <c r="K33" i="2"/>
  <c r="T32" i="2"/>
  <c r="S32" i="2"/>
  <c r="R32" i="2"/>
  <c r="Q32" i="2"/>
  <c r="P32" i="2"/>
  <c r="O32" i="2"/>
  <c r="N32" i="2"/>
  <c r="M32" i="2"/>
  <c r="L32" i="2"/>
  <c r="K32" i="2"/>
  <c r="T31" i="2"/>
  <c r="S31" i="2"/>
  <c r="R31" i="2"/>
  <c r="Q31" i="2"/>
  <c r="P31" i="2"/>
  <c r="O31" i="2"/>
  <c r="N31" i="2"/>
  <c r="M31" i="2"/>
  <c r="L31" i="2"/>
  <c r="K31" i="2"/>
  <c r="T30" i="2"/>
  <c r="S30" i="2"/>
  <c r="R30" i="2"/>
  <c r="Q30" i="2"/>
  <c r="P30" i="2"/>
  <c r="O30" i="2"/>
  <c r="N30" i="2"/>
  <c r="M30" i="2"/>
  <c r="L30" i="2"/>
  <c r="K30" i="2"/>
  <c r="T29" i="2"/>
  <c r="S29" i="2"/>
  <c r="R29" i="2"/>
  <c r="Q29" i="2"/>
  <c r="P29" i="2"/>
  <c r="O29" i="2"/>
  <c r="N29" i="2"/>
  <c r="M29" i="2"/>
  <c r="L29" i="2"/>
  <c r="K29" i="2"/>
  <c r="T28" i="2"/>
  <c r="S28" i="2"/>
  <c r="R28" i="2"/>
  <c r="Q28" i="2"/>
  <c r="P28" i="2"/>
  <c r="O28" i="2"/>
  <c r="N28" i="2"/>
  <c r="M28" i="2"/>
  <c r="L28" i="2"/>
  <c r="K28" i="2"/>
  <c r="W27" i="2"/>
  <c r="N27" i="2"/>
  <c r="M27" i="2"/>
  <c r="L27" i="2"/>
  <c r="K27" i="2"/>
  <c r="T26" i="2"/>
  <c r="S26" i="2"/>
  <c r="R26" i="2"/>
  <c r="Q26" i="2"/>
  <c r="P26" i="2"/>
  <c r="O26" i="2"/>
  <c r="N26" i="2"/>
  <c r="M26" i="2"/>
  <c r="L26" i="2"/>
  <c r="K26" i="2"/>
  <c r="AF23" i="2"/>
  <c r="AF71" i="2" s="1"/>
  <c r="AE23" i="2"/>
  <c r="AE71" i="2" s="1"/>
  <c r="AD23" i="2"/>
  <c r="Z23" i="2"/>
  <c r="Y23" i="2"/>
  <c r="X23" i="2"/>
  <c r="J23" i="2"/>
  <c r="I23" i="2"/>
  <c r="H23" i="2"/>
  <c r="G23" i="2"/>
  <c r="F23" i="2"/>
  <c r="E23" i="2"/>
  <c r="T22" i="2"/>
  <c r="S22" i="2"/>
  <c r="R22" i="2"/>
  <c r="Q22" i="2"/>
  <c r="P22" i="2"/>
  <c r="O22" i="2"/>
  <c r="N22" i="2"/>
  <c r="M22" i="2"/>
  <c r="L22" i="2"/>
  <c r="K22" i="2"/>
  <c r="T21" i="2"/>
  <c r="S21" i="2"/>
  <c r="R21" i="2"/>
  <c r="Q21" i="2"/>
  <c r="P21" i="2"/>
  <c r="O21" i="2"/>
  <c r="T20" i="2"/>
  <c r="S20" i="2"/>
  <c r="R20" i="2"/>
  <c r="Q20" i="2"/>
  <c r="P20" i="2"/>
  <c r="O20" i="2"/>
  <c r="N20" i="2"/>
  <c r="M20" i="2"/>
  <c r="L20" i="2"/>
  <c r="K20" i="2"/>
  <c r="T19" i="2"/>
  <c r="S19" i="2"/>
  <c r="R19" i="2"/>
  <c r="Q19" i="2"/>
  <c r="P19" i="2"/>
  <c r="O19" i="2"/>
  <c r="N19" i="2"/>
  <c r="M19" i="2"/>
  <c r="L19" i="2"/>
  <c r="K19" i="2"/>
  <c r="T18" i="2"/>
  <c r="S18" i="2"/>
  <c r="R18" i="2"/>
  <c r="Q18" i="2"/>
  <c r="P18" i="2"/>
  <c r="O18" i="2"/>
  <c r="N18" i="2"/>
  <c r="M18" i="2"/>
  <c r="L18" i="2"/>
  <c r="K18" i="2"/>
  <c r="T17" i="2"/>
  <c r="S17" i="2"/>
  <c r="R17" i="2"/>
  <c r="Q17" i="2"/>
  <c r="P17" i="2"/>
  <c r="O17" i="2"/>
  <c r="N17" i="2"/>
  <c r="M17" i="2"/>
  <c r="L17" i="2"/>
  <c r="K17" i="2"/>
  <c r="T16" i="2"/>
  <c r="S16" i="2"/>
  <c r="R16" i="2"/>
  <c r="Q16" i="2"/>
  <c r="P16" i="2"/>
  <c r="O16" i="2"/>
  <c r="T15" i="2"/>
  <c r="S15" i="2"/>
  <c r="R15" i="2"/>
  <c r="Q15" i="2"/>
  <c r="P15" i="2"/>
  <c r="O15" i="2"/>
  <c r="N15" i="2"/>
  <c r="M15" i="2"/>
  <c r="L15" i="2"/>
  <c r="K15" i="2"/>
  <c r="T14" i="2"/>
  <c r="S14" i="2"/>
  <c r="R14" i="2"/>
  <c r="Q14" i="2"/>
  <c r="P14" i="2"/>
  <c r="O14" i="2"/>
  <c r="N14" i="2"/>
  <c r="M14" i="2"/>
  <c r="L14" i="2"/>
  <c r="K14" i="2"/>
  <c r="T13" i="2"/>
  <c r="S13" i="2"/>
  <c r="R13" i="2"/>
  <c r="Q13" i="2"/>
  <c r="P13" i="2"/>
  <c r="O13" i="2"/>
  <c r="N13" i="2"/>
  <c r="M13" i="2"/>
  <c r="L13" i="2"/>
  <c r="K13" i="2"/>
  <c r="T12" i="2"/>
  <c r="S12" i="2"/>
  <c r="R12" i="2"/>
  <c r="Q12" i="2"/>
  <c r="P12" i="2"/>
  <c r="O12" i="2"/>
  <c r="N12" i="2"/>
  <c r="M12" i="2"/>
  <c r="L12" i="2"/>
  <c r="K12" i="2"/>
  <c r="T11" i="2"/>
  <c r="S11" i="2"/>
  <c r="R11" i="2"/>
  <c r="Q11" i="2"/>
  <c r="P11" i="2"/>
  <c r="O11" i="2"/>
  <c r="N11" i="2"/>
  <c r="M11" i="2"/>
  <c r="L11" i="2"/>
  <c r="K11" i="2"/>
  <c r="T10" i="2"/>
  <c r="S10" i="2"/>
  <c r="R10" i="2"/>
  <c r="Q10" i="2"/>
  <c r="P10" i="2"/>
  <c r="O10" i="2"/>
  <c r="N10" i="2"/>
  <c r="M10" i="2"/>
  <c r="L10" i="2"/>
  <c r="K10" i="2"/>
  <c r="T9" i="2"/>
  <c r="S9" i="2"/>
  <c r="R9" i="2"/>
  <c r="Q9" i="2"/>
  <c r="P9" i="2"/>
  <c r="O9" i="2"/>
  <c r="N9" i="2"/>
  <c r="M9" i="2"/>
  <c r="L9" i="2"/>
  <c r="K9" i="2"/>
  <c r="R82" i="1"/>
  <c r="G71" i="1"/>
  <c r="AB69" i="1"/>
  <c r="AA69" i="1"/>
  <c r="Z69" i="1"/>
  <c r="X69" i="1"/>
  <c r="J69" i="1"/>
  <c r="I69" i="1"/>
  <c r="I71" i="1" s="1"/>
  <c r="H69" i="1"/>
  <c r="H71" i="1" s="1"/>
  <c r="G69" i="1"/>
  <c r="F69" i="1"/>
  <c r="E69" i="1"/>
  <c r="E71" i="1" s="1"/>
  <c r="R66" i="1"/>
  <c r="Q66" i="1"/>
  <c r="P66" i="1"/>
  <c r="O66" i="1"/>
  <c r="N66" i="1"/>
  <c r="M66" i="1"/>
  <c r="L66" i="1"/>
  <c r="K66" i="1"/>
  <c r="R65" i="1"/>
  <c r="Q65" i="1"/>
  <c r="P65" i="1"/>
  <c r="O65" i="1"/>
  <c r="N65" i="1"/>
  <c r="M65" i="1"/>
  <c r="L65" i="1"/>
  <c r="K65" i="1"/>
  <c r="R64" i="1"/>
  <c r="Q64" i="1"/>
  <c r="P64" i="1"/>
  <c r="O64" i="1"/>
  <c r="N64" i="1"/>
  <c r="M64" i="1"/>
  <c r="L64" i="1"/>
  <c r="K64" i="1"/>
  <c r="R63" i="1"/>
  <c r="Q63" i="1"/>
  <c r="P63" i="1"/>
  <c r="O63" i="1"/>
  <c r="N63" i="1"/>
  <c r="M63" i="1"/>
  <c r="L63" i="1"/>
  <c r="K63" i="1"/>
  <c r="R62" i="1"/>
  <c r="Q62" i="1"/>
  <c r="P62" i="1"/>
  <c r="O62" i="1"/>
  <c r="N62" i="1"/>
  <c r="M62" i="1"/>
  <c r="L62" i="1"/>
  <c r="K62" i="1"/>
  <c r="R61" i="1"/>
  <c r="Q61" i="1"/>
  <c r="P61" i="1"/>
  <c r="O61" i="1"/>
  <c r="N61" i="1"/>
  <c r="M61" i="1"/>
  <c r="L61" i="1"/>
  <c r="K61" i="1"/>
  <c r="R60" i="1"/>
  <c r="Q60" i="1"/>
  <c r="P60" i="1"/>
  <c r="O60" i="1"/>
  <c r="N60" i="1"/>
  <c r="M60" i="1"/>
  <c r="L60" i="1"/>
  <c r="K60" i="1"/>
  <c r="R59" i="1"/>
  <c r="Q59" i="1"/>
  <c r="P59" i="1"/>
  <c r="O59" i="1"/>
  <c r="N59" i="1"/>
  <c r="M59" i="1"/>
  <c r="L59" i="1"/>
  <c r="K59" i="1"/>
  <c r="R58" i="1"/>
  <c r="Q58" i="1"/>
  <c r="P58" i="1"/>
  <c r="O58" i="1"/>
  <c r="N58" i="1"/>
  <c r="M58" i="1"/>
  <c r="L58" i="1"/>
  <c r="K58" i="1"/>
  <c r="R57" i="1"/>
  <c r="Q57" i="1"/>
  <c r="P57" i="1"/>
  <c r="O57" i="1"/>
  <c r="N57" i="1"/>
  <c r="M57" i="1"/>
  <c r="L57" i="1"/>
  <c r="K57" i="1"/>
  <c r="R56" i="1"/>
  <c r="Q56" i="1"/>
  <c r="P56" i="1"/>
  <c r="O56" i="1"/>
  <c r="N56" i="1"/>
  <c r="M56" i="1"/>
  <c r="L56" i="1"/>
  <c r="K56" i="1"/>
  <c r="R55" i="1"/>
  <c r="Q55" i="1"/>
  <c r="P55" i="1"/>
  <c r="O55" i="1"/>
  <c r="N55" i="1"/>
  <c r="M55" i="1"/>
  <c r="L55" i="1"/>
  <c r="K55" i="1"/>
  <c r="R54" i="1"/>
  <c r="Q54" i="1"/>
  <c r="P54" i="1"/>
  <c r="O54" i="1"/>
  <c r="N54" i="1"/>
  <c r="M54" i="1"/>
  <c r="L54" i="1"/>
  <c r="K54" i="1"/>
  <c r="R53" i="1"/>
  <c r="Q53" i="1"/>
  <c r="P53" i="1"/>
  <c r="O53" i="1"/>
  <c r="N53" i="1"/>
  <c r="M53" i="1"/>
  <c r="L53" i="1"/>
  <c r="K53" i="1"/>
  <c r="R52" i="1"/>
  <c r="Q52" i="1"/>
  <c r="P52" i="1"/>
  <c r="O52" i="1"/>
  <c r="N52" i="1"/>
  <c r="M52" i="1"/>
  <c r="L52" i="1"/>
  <c r="K52" i="1"/>
  <c r="R51" i="1"/>
  <c r="Q51" i="1"/>
  <c r="P51" i="1"/>
  <c r="O51" i="1"/>
  <c r="N51" i="1"/>
  <c r="M51" i="1"/>
  <c r="L51" i="1"/>
  <c r="K51" i="1"/>
  <c r="R50" i="1"/>
  <c r="Q50" i="1"/>
  <c r="P50" i="1"/>
  <c r="O50" i="1"/>
  <c r="N50" i="1"/>
  <c r="M50" i="1"/>
  <c r="L50" i="1"/>
  <c r="K50" i="1"/>
  <c r="U49" i="1"/>
  <c r="N49" i="1"/>
  <c r="M49" i="1"/>
  <c r="L49" i="1"/>
  <c r="K49" i="1"/>
  <c r="R48" i="1"/>
  <c r="Q48" i="1"/>
  <c r="P48" i="1"/>
  <c r="O48" i="1"/>
  <c r="N48" i="1"/>
  <c r="M48" i="1"/>
  <c r="L48" i="1"/>
  <c r="K48" i="1"/>
  <c r="R47" i="1"/>
  <c r="Q47" i="1"/>
  <c r="P47" i="1"/>
  <c r="O47" i="1"/>
  <c r="N47" i="1"/>
  <c r="M47" i="1"/>
  <c r="L47" i="1"/>
  <c r="K47" i="1"/>
  <c r="R46" i="1"/>
  <c r="Q46" i="1"/>
  <c r="P46" i="1"/>
  <c r="O46" i="1"/>
  <c r="N46" i="1"/>
  <c r="M46" i="1"/>
  <c r="L46" i="1"/>
  <c r="K46" i="1"/>
  <c r="R45" i="1"/>
  <c r="Q45" i="1"/>
  <c r="P45" i="1"/>
  <c r="O45" i="1"/>
  <c r="N45" i="1"/>
  <c r="M45" i="1"/>
  <c r="L45" i="1"/>
  <c r="K45" i="1"/>
  <c r="R44" i="1"/>
  <c r="Q44" i="1"/>
  <c r="P44" i="1"/>
  <c r="O44" i="1"/>
  <c r="N44" i="1"/>
  <c r="M44" i="1"/>
  <c r="L44" i="1"/>
  <c r="K44" i="1"/>
  <c r="R43" i="1"/>
  <c r="Q43" i="1"/>
  <c r="P43" i="1"/>
  <c r="O43" i="1"/>
  <c r="N43" i="1"/>
  <c r="M43" i="1"/>
  <c r="L43" i="1"/>
  <c r="K43" i="1"/>
  <c r="R42" i="1"/>
  <c r="Q42" i="1"/>
  <c r="P42" i="1"/>
  <c r="O42" i="1"/>
  <c r="N42" i="1"/>
  <c r="M42" i="1"/>
  <c r="L42" i="1"/>
  <c r="K42" i="1"/>
  <c r="R41" i="1"/>
  <c r="Q41" i="1"/>
  <c r="P41" i="1"/>
  <c r="O41" i="1"/>
  <c r="N41" i="1"/>
  <c r="M41" i="1"/>
  <c r="L41" i="1"/>
  <c r="K41" i="1"/>
  <c r="R40" i="1"/>
  <c r="Q40" i="1"/>
  <c r="P40" i="1"/>
  <c r="O40" i="1"/>
  <c r="N40" i="1"/>
  <c r="M40" i="1"/>
  <c r="L40" i="1"/>
  <c r="K40" i="1"/>
  <c r="R39" i="1"/>
  <c r="Q39" i="1"/>
  <c r="P39" i="1"/>
  <c r="O39" i="1"/>
  <c r="N39" i="1"/>
  <c r="M39" i="1"/>
  <c r="L39" i="1"/>
  <c r="K39" i="1"/>
  <c r="R38" i="1"/>
  <c r="Q38" i="1"/>
  <c r="P38" i="1"/>
  <c r="O38" i="1"/>
  <c r="N38" i="1"/>
  <c r="M38" i="1"/>
  <c r="L38" i="1"/>
  <c r="K38" i="1"/>
  <c r="R37" i="1"/>
  <c r="Q37" i="1"/>
  <c r="P37" i="1"/>
  <c r="O37" i="1"/>
  <c r="N37" i="1"/>
  <c r="M37" i="1"/>
  <c r="L37" i="1"/>
  <c r="K37" i="1"/>
  <c r="R36" i="1"/>
  <c r="Q36" i="1"/>
  <c r="P36" i="1"/>
  <c r="O36" i="1"/>
  <c r="N36" i="1"/>
  <c r="M36" i="1"/>
  <c r="L36" i="1"/>
  <c r="K36" i="1"/>
  <c r="R35" i="1"/>
  <c r="Q35" i="1"/>
  <c r="P35" i="1"/>
  <c r="O35" i="1"/>
  <c r="N35" i="1"/>
  <c r="M35" i="1"/>
  <c r="L35" i="1"/>
  <c r="K35" i="1"/>
  <c r="R34" i="1"/>
  <c r="Q34" i="1"/>
  <c r="P34" i="1"/>
  <c r="O34" i="1"/>
  <c r="N34" i="1"/>
  <c r="M34" i="1"/>
  <c r="L34" i="1"/>
  <c r="K34" i="1"/>
  <c r="R33" i="1"/>
  <c r="Q33" i="1"/>
  <c r="P33" i="1"/>
  <c r="O33" i="1"/>
  <c r="N33" i="1"/>
  <c r="M33" i="1"/>
  <c r="L33" i="1"/>
  <c r="K33" i="1"/>
  <c r="R32" i="1"/>
  <c r="Q32" i="1"/>
  <c r="P32" i="1"/>
  <c r="O32" i="1"/>
  <c r="N32" i="1"/>
  <c r="M32" i="1"/>
  <c r="L32" i="1"/>
  <c r="K32" i="1"/>
  <c r="R31" i="1"/>
  <c r="Q31" i="1"/>
  <c r="P31" i="1"/>
  <c r="O31" i="1"/>
  <c r="N31" i="1"/>
  <c r="M31" i="1"/>
  <c r="L31" i="1"/>
  <c r="K31" i="1"/>
  <c r="R30" i="1"/>
  <c r="Q30" i="1"/>
  <c r="P30" i="1"/>
  <c r="O30" i="1"/>
  <c r="N30" i="1"/>
  <c r="M30" i="1"/>
  <c r="L30" i="1"/>
  <c r="K30" i="1"/>
  <c r="R29" i="1"/>
  <c r="Q29" i="1"/>
  <c r="P29" i="1"/>
  <c r="O29" i="1"/>
  <c r="N29" i="1"/>
  <c r="M29" i="1"/>
  <c r="L29" i="1"/>
  <c r="K29" i="1"/>
  <c r="R28" i="1"/>
  <c r="Q28" i="1"/>
  <c r="P28" i="1"/>
  <c r="O28" i="1"/>
  <c r="N28" i="1"/>
  <c r="M28" i="1"/>
  <c r="L28" i="1"/>
  <c r="K28" i="1"/>
  <c r="U27" i="1"/>
  <c r="N27" i="1"/>
  <c r="M27" i="1"/>
  <c r="L27" i="1"/>
  <c r="K27" i="1"/>
  <c r="R26" i="1"/>
  <c r="Q26" i="1"/>
  <c r="P26" i="1"/>
  <c r="O26" i="1"/>
  <c r="N26" i="1"/>
  <c r="M26" i="1"/>
  <c r="L26" i="1"/>
  <c r="K26" i="1"/>
  <c r="AB23" i="1"/>
  <c r="AA23" i="1"/>
  <c r="Z23" i="1"/>
  <c r="V23" i="1"/>
  <c r="J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R21" i="1"/>
  <c r="Q21" i="1"/>
  <c r="P21" i="1"/>
  <c r="O21" i="1"/>
  <c r="R20" i="1"/>
  <c r="Q20" i="1"/>
  <c r="P20" i="1"/>
  <c r="O20" i="1"/>
  <c r="N20" i="1"/>
  <c r="M20" i="1"/>
  <c r="L20" i="1"/>
  <c r="K20" i="1"/>
  <c r="R19" i="1"/>
  <c r="Q19" i="1"/>
  <c r="P19" i="1"/>
  <c r="O19" i="1"/>
  <c r="N19" i="1"/>
  <c r="M19" i="1"/>
  <c r="L19" i="1"/>
  <c r="K19" i="1"/>
  <c r="R18" i="1"/>
  <c r="Q18" i="1"/>
  <c r="P18" i="1"/>
  <c r="O18" i="1"/>
  <c r="N18" i="1"/>
  <c r="M18" i="1"/>
  <c r="L18" i="1"/>
  <c r="K18" i="1"/>
  <c r="R17" i="1"/>
  <c r="Q17" i="1"/>
  <c r="P17" i="1"/>
  <c r="O17" i="1"/>
  <c r="N17" i="1"/>
  <c r="M17" i="1"/>
  <c r="L17" i="1"/>
  <c r="K17" i="1"/>
  <c r="R16" i="1"/>
  <c r="Q16" i="1"/>
  <c r="P16" i="1"/>
  <c r="O16" i="1"/>
  <c r="R15" i="1"/>
  <c r="Q15" i="1"/>
  <c r="P15" i="1"/>
  <c r="O15" i="1"/>
  <c r="N15" i="1"/>
  <c r="M15" i="1"/>
  <c r="L15" i="1"/>
  <c r="K15" i="1"/>
  <c r="R14" i="1"/>
  <c r="Q14" i="1"/>
  <c r="P14" i="1"/>
  <c r="O14" i="1"/>
  <c r="N14" i="1"/>
  <c r="M14" i="1"/>
  <c r="L14" i="1"/>
  <c r="K14" i="1"/>
  <c r="R13" i="1"/>
  <c r="Q13" i="1"/>
  <c r="P13" i="1"/>
  <c r="O13" i="1"/>
  <c r="N13" i="1"/>
  <c r="M13" i="1"/>
  <c r="L13" i="1"/>
  <c r="K13" i="1"/>
  <c r="R12" i="1"/>
  <c r="Q12" i="1"/>
  <c r="P12" i="1"/>
  <c r="O12" i="1"/>
  <c r="N12" i="1"/>
  <c r="M12" i="1"/>
  <c r="L12" i="1"/>
  <c r="K12" i="1"/>
  <c r="R11" i="1"/>
  <c r="Q11" i="1"/>
  <c r="P11" i="1"/>
  <c r="O11" i="1"/>
  <c r="N11" i="1"/>
  <c r="M11" i="1"/>
  <c r="L11" i="1"/>
  <c r="K11" i="1"/>
  <c r="R10" i="1"/>
  <c r="Q10" i="1"/>
  <c r="P10" i="1"/>
  <c r="O10" i="1"/>
  <c r="N10" i="1"/>
  <c r="M10" i="1"/>
  <c r="L10" i="1"/>
  <c r="K10" i="1"/>
  <c r="R9" i="1"/>
  <c r="Q9" i="1"/>
  <c r="P9" i="1"/>
  <c r="O9" i="1"/>
  <c r="N9" i="1"/>
  <c r="M9" i="1"/>
  <c r="L9" i="1"/>
  <c r="K9" i="1"/>
  <c r="P57" i="4" l="1"/>
  <c r="P23" i="1"/>
  <c r="U55" i="4"/>
  <c r="P49" i="4"/>
  <c r="U41" i="4"/>
  <c r="P39" i="4"/>
  <c r="L23" i="1"/>
  <c r="U51" i="4"/>
  <c r="P31" i="4"/>
  <c r="U59" i="4"/>
  <c r="P47" i="4"/>
  <c r="P35" i="4"/>
  <c r="P45" i="4"/>
  <c r="P53" i="4"/>
  <c r="U37" i="4"/>
  <c r="U43" i="4"/>
  <c r="P29" i="4"/>
  <c r="M65" i="4"/>
  <c r="P62" i="4"/>
  <c r="P19" i="4"/>
  <c r="Q19" i="4" s="1"/>
  <c r="U52" i="4"/>
  <c r="U44" i="4"/>
  <c r="U36" i="4"/>
  <c r="U28" i="4"/>
  <c r="P61" i="4"/>
  <c r="U56" i="4"/>
  <c r="U40" i="4"/>
  <c r="U20" i="4"/>
  <c r="U12" i="2"/>
  <c r="U15" i="2"/>
  <c r="U16" i="2"/>
  <c r="U17" i="2"/>
  <c r="U20" i="2"/>
  <c r="U21" i="2"/>
  <c r="U22" i="2"/>
  <c r="V28" i="2"/>
  <c r="Y28" i="2" s="1"/>
  <c r="V29" i="2"/>
  <c r="W29" i="2" s="1"/>
  <c r="V30" i="2"/>
  <c r="W30" i="2" s="1"/>
  <c r="U63" i="4"/>
  <c r="U48" i="4"/>
  <c r="U32" i="4"/>
  <c r="P16" i="4"/>
  <c r="Q16" i="4" s="1"/>
  <c r="S9" i="1"/>
  <c r="S10" i="1"/>
  <c r="S11" i="1"/>
  <c r="S12" i="1"/>
  <c r="S13" i="1"/>
  <c r="T30" i="1"/>
  <c r="U30" i="1" s="1"/>
  <c r="T31" i="1"/>
  <c r="U31" i="1" s="1"/>
  <c r="T32" i="1"/>
  <c r="U32" i="1" s="1"/>
  <c r="T33" i="1"/>
  <c r="U33" i="1" s="1"/>
  <c r="T34" i="1"/>
  <c r="U34" i="1" s="1"/>
  <c r="T35" i="1"/>
  <c r="W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W41" i="1" s="1"/>
  <c r="S56" i="1"/>
  <c r="S57" i="1"/>
  <c r="S58" i="1"/>
  <c r="S59" i="1"/>
  <c r="S60" i="1"/>
  <c r="S61" i="1"/>
  <c r="S62" i="1"/>
  <c r="P58" i="4"/>
  <c r="P54" i="4"/>
  <c r="P50" i="4"/>
  <c r="P46" i="4"/>
  <c r="P42" i="4"/>
  <c r="P38" i="4"/>
  <c r="P34" i="4"/>
  <c r="P30" i="4"/>
  <c r="T17" i="1"/>
  <c r="W17" i="1" s="1"/>
  <c r="X17" i="1" s="1"/>
  <c r="T18" i="1"/>
  <c r="W18" i="1" s="1"/>
  <c r="X18" i="1" s="1"/>
  <c r="T21" i="1"/>
  <c r="W21" i="1" s="1"/>
  <c r="X21" i="1" s="1"/>
  <c r="R69" i="1"/>
  <c r="T50" i="1"/>
  <c r="U50" i="1" s="1"/>
  <c r="T53" i="1"/>
  <c r="U53" i="1" s="1"/>
  <c r="T54" i="1"/>
  <c r="W54" i="1" s="1"/>
  <c r="T55" i="1"/>
  <c r="W55" i="1" s="1"/>
  <c r="T56" i="1"/>
  <c r="W56" i="1" s="1"/>
  <c r="T57" i="1"/>
  <c r="W57" i="1" s="1"/>
  <c r="T58" i="1"/>
  <c r="U58" i="1" s="1"/>
  <c r="T60" i="1"/>
  <c r="W60" i="1" s="1"/>
  <c r="T61" i="1"/>
  <c r="W61" i="1" s="1"/>
  <c r="T62" i="1"/>
  <c r="W62" i="1" s="1"/>
  <c r="T63" i="1"/>
  <c r="U63" i="1" s="1"/>
  <c r="T64" i="1"/>
  <c r="W64" i="1" s="1"/>
  <c r="T65" i="1"/>
  <c r="U65" i="1" s="1"/>
  <c r="T66" i="1"/>
  <c r="W66" i="1" s="1"/>
  <c r="L23" i="2"/>
  <c r="P23" i="2"/>
  <c r="T23" i="2"/>
  <c r="V12" i="2"/>
  <c r="AA12" i="2" s="1"/>
  <c r="AB12" i="2" s="1"/>
  <c r="V13" i="2"/>
  <c r="AA13" i="2" s="1"/>
  <c r="AB13" i="2" s="1"/>
  <c r="V16" i="2"/>
  <c r="AA16" i="2" s="1"/>
  <c r="AB16" i="2" s="1"/>
  <c r="V17" i="2"/>
  <c r="W17" i="2" s="1"/>
  <c r="V18" i="2"/>
  <c r="W18" i="2" s="1"/>
  <c r="V21" i="2"/>
  <c r="AA21" i="2" s="1"/>
  <c r="AB21" i="2" s="1"/>
  <c r="V22" i="2"/>
  <c r="AA22" i="2" s="1"/>
  <c r="AB22" i="2" s="1"/>
  <c r="L69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M23" i="4"/>
  <c r="T19" i="1"/>
  <c r="W19" i="1" s="1"/>
  <c r="X19" i="1" s="1"/>
  <c r="T22" i="1"/>
  <c r="W22" i="1" s="1"/>
  <c r="X22" i="1" s="1"/>
  <c r="N69" i="1"/>
  <c r="T51" i="1"/>
  <c r="W51" i="1" s="1"/>
  <c r="T52" i="1"/>
  <c r="U52" i="1" s="1"/>
  <c r="T59" i="1"/>
  <c r="U59" i="1" s="1"/>
  <c r="K69" i="1"/>
  <c r="O69" i="1"/>
  <c r="M69" i="2"/>
  <c r="Q69" i="2"/>
  <c r="V31" i="2"/>
  <c r="Y31" i="2" s="1"/>
  <c r="V32" i="2"/>
  <c r="W32" i="2" s="1"/>
  <c r="V33" i="2"/>
  <c r="W33" i="2" s="1"/>
  <c r="V34" i="2"/>
  <c r="W34" i="2" s="1"/>
  <c r="V35" i="2"/>
  <c r="Y35" i="2" s="1"/>
  <c r="V36" i="2"/>
  <c r="W36" i="2" s="1"/>
  <c r="V37" i="2"/>
  <c r="W37" i="2" s="1"/>
  <c r="V38" i="2"/>
  <c r="W38" i="2" s="1"/>
  <c r="V39" i="2"/>
  <c r="Y39" i="2" s="1"/>
  <c r="V45" i="2"/>
  <c r="W45" i="2" s="1"/>
  <c r="V46" i="2"/>
  <c r="Y46" i="2" s="1"/>
  <c r="U50" i="2"/>
  <c r="U51" i="2"/>
  <c r="U52" i="2"/>
  <c r="U56" i="2"/>
  <c r="U57" i="2"/>
  <c r="U58" i="2"/>
  <c r="U59" i="2"/>
  <c r="U60" i="2"/>
  <c r="U62" i="2"/>
  <c r="U63" i="2"/>
  <c r="U64" i="2"/>
  <c r="U66" i="2"/>
  <c r="K10" i="3"/>
  <c r="K12" i="3"/>
  <c r="K14" i="3"/>
  <c r="K16" i="3"/>
  <c r="K18" i="3"/>
  <c r="K20" i="3"/>
  <c r="K22" i="3"/>
  <c r="E65" i="3"/>
  <c r="I65" i="3"/>
  <c r="G65" i="3"/>
  <c r="K29" i="3"/>
  <c r="K31" i="3"/>
  <c r="K33" i="3"/>
  <c r="K35" i="3"/>
  <c r="K37" i="3"/>
  <c r="K39" i="3"/>
  <c r="K41" i="3"/>
  <c r="K43" i="3"/>
  <c r="K45" i="3"/>
  <c r="K47" i="3"/>
  <c r="K49" i="3"/>
  <c r="K51" i="3"/>
  <c r="K53" i="3"/>
  <c r="K55" i="3"/>
  <c r="K57" i="3"/>
  <c r="K59" i="3"/>
  <c r="K61" i="3"/>
  <c r="K63" i="3"/>
  <c r="S32" i="1"/>
  <c r="S33" i="1"/>
  <c r="S34" i="1"/>
  <c r="S35" i="1"/>
  <c r="S36" i="1"/>
  <c r="S37" i="1"/>
  <c r="S38" i="1"/>
  <c r="S39" i="1"/>
  <c r="S40" i="1"/>
  <c r="S41" i="1"/>
  <c r="F23" i="3"/>
  <c r="J23" i="3"/>
  <c r="L10" i="3"/>
  <c r="S10" i="3" s="1"/>
  <c r="L12" i="3"/>
  <c r="S12" i="3" s="1"/>
  <c r="L14" i="3"/>
  <c r="S14" i="3" s="1"/>
  <c r="L16" i="3"/>
  <c r="S16" i="3" s="1"/>
  <c r="L18" i="3"/>
  <c r="S18" i="3" s="1"/>
  <c r="L20" i="3"/>
  <c r="N20" i="3" s="1"/>
  <c r="O20" i="3" s="1"/>
  <c r="L22" i="3"/>
  <c r="S22" i="3" s="1"/>
  <c r="F65" i="3"/>
  <c r="J65" i="3"/>
  <c r="H65" i="3"/>
  <c r="L29" i="3"/>
  <c r="S29" i="3" s="1"/>
  <c r="L31" i="3"/>
  <c r="N31" i="3" s="1"/>
  <c r="L33" i="3"/>
  <c r="S33" i="3" s="1"/>
  <c r="L35" i="3"/>
  <c r="S35" i="3" s="1"/>
  <c r="L37" i="3"/>
  <c r="S37" i="3" s="1"/>
  <c r="L39" i="3"/>
  <c r="S39" i="3" s="1"/>
  <c r="L41" i="3"/>
  <c r="S41" i="3" s="1"/>
  <c r="L43" i="3"/>
  <c r="S43" i="3" s="1"/>
  <c r="L45" i="3"/>
  <c r="S45" i="3" s="1"/>
  <c r="L47" i="3"/>
  <c r="N47" i="3" s="1"/>
  <c r="L49" i="3"/>
  <c r="S49" i="3" s="1"/>
  <c r="L51" i="3"/>
  <c r="S51" i="3" s="1"/>
  <c r="L53" i="3"/>
  <c r="S53" i="3" s="1"/>
  <c r="L55" i="3"/>
  <c r="N55" i="3" s="1"/>
  <c r="L57" i="3"/>
  <c r="S57" i="3" s="1"/>
  <c r="L59" i="3"/>
  <c r="S59" i="3" s="1"/>
  <c r="L61" i="3"/>
  <c r="S61" i="3" s="1"/>
  <c r="L63" i="3"/>
  <c r="N63" i="3" s="1"/>
  <c r="P64" i="4"/>
  <c r="P60" i="4"/>
  <c r="P15" i="4"/>
  <c r="Q15" i="4" s="1"/>
  <c r="T13" i="1"/>
  <c r="W13" i="1" s="1"/>
  <c r="X13" i="1" s="1"/>
  <c r="S63" i="1"/>
  <c r="S64" i="1"/>
  <c r="O69" i="2"/>
  <c r="S69" i="2"/>
  <c r="T10" i="1"/>
  <c r="W10" i="1" s="1"/>
  <c r="X10" i="1" s="1"/>
  <c r="T14" i="1"/>
  <c r="W14" i="1" s="1"/>
  <c r="X14" i="1" s="1"/>
  <c r="T15" i="1"/>
  <c r="U15" i="1" s="1"/>
  <c r="T16" i="1"/>
  <c r="W16" i="1" s="1"/>
  <c r="X16" i="1" s="1"/>
  <c r="S18" i="1"/>
  <c r="S19" i="1"/>
  <c r="S20" i="1"/>
  <c r="S22" i="1"/>
  <c r="Q69" i="1"/>
  <c r="T28" i="1"/>
  <c r="W28" i="1" s="1"/>
  <c r="T29" i="1"/>
  <c r="W29" i="1" s="1"/>
  <c r="S31" i="1"/>
  <c r="P69" i="2"/>
  <c r="T69" i="2"/>
  <c r="N69" i="2"/>
  <c r="U43" i="2"/>
  <c r="U44" i="2"/>
  <c r="U45" i="2"/>
  <c r="U46" i="2"/>
  <c r="U47" i="2"/>
  <c r="U48" i="2"/>
  <c r="R69" i="2"/>
  <c r="V51" i="2"/>
  <c r="Y51" i="2" s="1"/>
  <c r="V52" i="2"/>
  <c r="Y52" i="2" s="1"/>
  <c r="V53" i="2"/>
  <c r="W53" i="2" s="1"/>
  <c r="V54" i="2"/>
  <c r="W54" i="2" s="1"/>
  <c r="V55" i="2"/>
  <c r="Y55" i="2" s="1"/>
  <c r="V56" i="2"/>
  <c r="Y56" i="2" s="1"/>
  <c r="V57" i="2"/>
  <c r="W57" i="2" s="1"/>
  <c r="V58" i="2"/>
  <c r="Y58" i="2" s="1"/>
  <c r="V59" i="2"/>
  <c r="W59" i="2" s="1"/>
  <c r="V60" i="2"/>
  <c r="W60" i="2" s="1"/>
  <c r="V61" i="2"/>
  <c r="W61" i="2" s="1"/>
  <c r="V62" i="2"/>
  <c r="Y62" i="2" s="1"/>
  <c r="V63" i="2"/>
  <c r="Y63" i="2" s="1"/>
  <c r="V64" i="2"/>
  <c r="Y64" i="2" s="1"/>
  <c r="V65" i="2"/>
  <c r="W65" i="2" s="1"/>
  <c r="V66" i="2"/>
  <c r="Y66" i="2" s="1"/>
  <c r="L9" i="3"/>
  <c r="N9" i="3" s="1"/>
  <c r="H23" i="3"/>
  <c r="L13" i="3"/>
  <c r="N13" i="3" s="1"/>
  <c r="O13" i="3" s="1"/>
  <c r="L15" i="3"/>
  <c r="N15" i="3" s="1"/>
  <c r="O15" i="3" s="1"/>
  <c r="L17" i="3"/>
  <c r="S17" i="3" s="1"/>
  <c r="L19" i="3"/>
  <c r="S19" i="3" s="1"/>
  <c r="L21" i="3"/>
  <c r="S21" i="3" s="1"/>
  <c r="L26" i="3"/>
  <c r="S26" i="3" s="1"/>
  <c r="L28" i="3"/>
  <c r="N28" i="3" s="1"/>
  <c r="L30" i="3"/>
  <c r="S30" i="3" s="1"/>
  <c r="L32" i="3"/>
  <c r="S32" i="3" s="1"/>
  <c r="L34" i="3"/>
  <c r="N34" i="3" s="1"/>
  <c r="L36" i="3"/>
  <c r="N36" i="3" s="1"/>
  <c r="L38" i="3"/>
  <c r="S38" i="3" s="1"/>
  <c r="L40" i="3"/>
  <c r="N40" i="3" s="1"/>
  <c r="L42" i="3"/>
  <c r="S42" i="3" s="1"/>
  <c r="L44" i="3"/>
  <c r="N44" i="3" s="1"/>
  <c r="L46" i="3"/>
  <c r="S46" i="3" s="1"/>
  <c r="L48" i="3"/>
  <c r="S48" i="3" s="1"/>
  <c r="L50" i="3"/>
  <c r="N50" i="3" s="1"/>
  <c r="L52" i="3"/>
  <c r="S52" i="3" s="1"/>
  <c r="L54" i="3"/>
  <c r="N54" i="3" s="1"/>
  <c r="L56" i="3"/>
  <c r="S56" i="3" s="1"/>
  <c r="L58" i="3"/>
  <c r="N58" i="3" s="1"/>
  <c r="L60" i="3"/>
  <c r="S60" i="3" s="1"/>
  <c r="L62" i="3"/>
  <c r="S62" i="3" s="1"/>
  <c r="L64" i="3"/>
  <c r="N64" i="3" s="1"/>
  <c r="S42" i="1"/>
  <c r="S43" i="1"/>
  <c r="S44" i="1"/>
  <c r="S45" i="1"/>
  <c r="S46" i="1"/>
  <c r="S47" i="1"/>
  <c r="S48" i="1"/>
  <c r="M23" i="2"/>
  <c r="Q23" i="2"/>
  <c r="E23" i="3"/>
  <c r="I23" i="3"/>
  <c r="T42" i="1"/>
  <c r="U42" i="1" s="1"/>
  <c r="T43" i="1"/>
  <c r="U43" i="1" s="1"/>
  <c r="T44" i="1"/>
  <c r="U44" i="1" s="1"/>
  <c r="T45" i="1"/>
  <c r="W45" i="1" s="1"/>
  <c r="T46" i="1"/>
  <c r="W46" i="1" s="1"/>
  <c r="T47" i="1"/>
  <c r="W47" i="1" s="1"/>
  <c r="T48" i="1"/>
  <c r="U48" i="1" s="1"/>
  <c r="S50" i="1"/>
  <c r="S51" i="1"/>
  <c r="S52" i="1"/>
  <c r="S53" i="1"/>
  <c r="S54" i="1"/>
  <c r="S55" i="1"/>
  <c r="N23" i="2"/>
  <c r="R23" i="2"/>
  <c r="V10" i="2"/>
  <c r="AA10" i="2" s="1"/>
  <c r="AB10" i="2" s="1"/>
  <c r="V11" i="2"/>
  <c r="AA11" i="2" s="1"/>
  <c r="AB11" i="2" s="1"/>
  <c r="V14" i="2"/>
  <c r="W14" i="2" s="1"/>
  <c r="V15" i="2"/>
  <c r="AA15" i="2" s="1"/>
  <c r="AB15" i="2" s="1"/>
  <c r="V19" i="2"/>
  <c r="W19" i="2" s="1"/>
  <c r="V20" i="2"/>
  <c r="W20" i="2" s="1"/>
  <c r="N23" i="1"/>
  <c r="T11" i="1"/>
  <c r="U11" i="1" s="1"/>
  <c r="T12" i="1"/>
  <c r="W12" i="1" s="1"/>
  <c r="X12" i="1" s="1"/>
  <c r="S14" i="1"/>
  <c r="S15" i="1"/>
  <c r="S16" i="1"/>
  <c r="R23" i="1"/>
  <c r="S28" i="1"/>
  <c r="S29" i="1"/>
  <c r="S30" i="1"/>
  <c r="S65" i="1"/>
  <c r="S66" i="1"/>
  <c r="K23" i="2"/>
  <c r="O23" i="2"/>
  <c r="S23" i="2"/>
  <c r="U10" i="2"/>
  <c r="U13" i="2"/>
  <c r="U14" i="2"/>
  <c r="U18" i="2"/>
  <c r="U19" i="2"/>
  <c r="K69" i="2"/>
  <c r="K71" i="2" s="1"/>
  <c r="V40" i="2"/>
  <c r="W40" i="2" s="1"/>
  <c r="V41" i="2"/>
  <c r="Y41" i="2" s="1"/>
  <c r="V42" i="2"/>
  <c r="Y42" i="2" s="1"/>
  <c r="V43" i="2"/>
  <c r="Y43" i="2" s="1"/>
  <c r="V44" i="2"/>
  <c r="W44" i="2" s="1"/>
  <c r="V47" i="2"/>
  <c r="Y47" i="2" s="1"/>
  <c r="V48" i="2"/>
  <c r="Y48" i="2" s="1"/>
  <c r="U53" i="2"/>
  <c r="U54" i="2"/>
  <c r="U55" i="2"/>
  <c r="U61" i="2"/>
  <c r="U65" i="2"/>
  <c r="G23" i="3"/>
  <c r="K11" i="3"/>
  <c r="K13" i="3"/>
  <c r="K15" i="3"/>
  <c r="K17" i="3"/>
  <c r="K19" i="3"/>
  <c r="K21" i="3"/>
  <c r="K26" i="3"/>
  <c r="K28" i="3"/>
  <c r="K30" i="3"/>
  <c r="K32" i="3"/>
  <c r="K34" i="3"/>
  <c r="K36" i="3"/>
  <c r="K38" i="3"/>
  <c r="K40" i="3"/>
  <c r="K42" i="3"/>
  <c r="K44" i="3"/>
  <c r="K46" i="3"/>
  <c r="K48" i="3"/>
  <c r="K50" i="3"/>
  <c r="K52" i="3"/>
  <c r="K54" i="3"/>
  <c r="K56" i="3"/>
  <c r="K58" i="3"/>
  <c r="K60" i="3"/>
  <c r="K62" i="3"/>
  <c r="K64" i="3"/>
  <c r="N23" i="4"/>
  <c r="P9" i="4"/>
  <c r="U9" i="4"/>
  <c r="U26" i="4"/>
  <c r="P26" i="4"/>
  <c r="N65" i="4"/>
  <c r="U11" i="4"/>
  <c r="P11" i="4"/>
  <c r="Q11" i="4" s="1"/>
  <c r="S31" i="3"/>
  <c r="L11" i="3"/>
  <c r="K27" i="3"/>
  <c r="K9" i="3"/>
  <c r="L27" i="3"/>
  <c r="Y30" i="2"/>
  <c r="U11" i="2"/>
  <c r="V50" i="2"/>
  <c r="U26" i="2"/>
  <c r="U9" i="2"/>
  <c r="V26" i="2"/>
  <c r="V9" i="2"/>
  <c r="W30" i="1"/>
  <c r="U56" i="1"/>
  <c r="M23" i="1"/>
  <c r="Q23" i="1"/>
  <c r="S17" i="1"/>
  <c r="L69" i="1"/>
  <c r="L71" i="1" s="1"/>
  <c r="P69" i="1"/>
  <c r="P71" i="1" s="1"/>
  <c r="U64" i="1"/>
  <c r="W65" i="1"/>
  <c r="F71" i="1"/>
  <c r="J71" i="1"/>
  <c r="T20" i="1"/>
  <c r="S21" i="1"/>
  <c r="M69" i="1"/>
  <c r="K23" i="1"/>
  <c r="T9" i="1"/>
  <c r="W32" i="1"/>
  <c r="W33" i="1"/>
  <c r="W38" i="1"/>
  <c r="O23" i="1"/>
  <c r="S26" i="1"/>
  <c r="T26" i="1"/>
  <c r="U19" i="1" l="1"/>
  <c r="U13" i="1"/>
  <c r="W56" i="2"/>
  <c r="W64" i="2"/>
  <c r="U12" i="1"/>
  <c r="W12" i="2"/>
  <c r="S55" i="3"/>
  <c r="N39" i="3"/>
  <c r="U62" i="1"/>
  <c r="W53" i="1"/>
  <c r="Y37" i="2"/>
  <c r="Y38" i="2"/>
  <c r="W39" i="1"/>
  <c r="AA19" i="2"/>
  <c r="AB19" i="2" s="1"/>
  <c r="N16" i="3"/>
  <c r="O16" i="3" s="1"/>
  <c r="W46" i="2"/>
  <c r="W34" i="1"/>
  <c r="U57" i="1"/>
  <c r="Y60" i="2"/>
  <c r="U18" i="1"/>
  <c r="S63" i="3"/>
  <c r="W52" i="1"/>
  <c r="W52" i="2"/>
  <c r="Y33" i="2"/>
  <c r="U66" i="1"/>
  <c r="U45" i="1"/>
  <c r="AA18" i="2"/>
  <c r="AB18" i="2" s="1"/>
  <c r="S47" i="3"/>
  <c r="W28" i="2"/>
  <c r="W37" i="1"/>
  <c r="W63" i="1"/>
  <c r="U35" i="1"/>
  <c r="J67" i="3"/>
  <c r="W22" i="2"/>
  <c r="Y34" i="2"/>
  <c r="R71" i="1"/>
  <c r="U28" i="1"/>
  <c r="W50" i="1"/>
  <c r="U14" i="1"/>
  <c r="W66" i="2"/>
  <c r="U60" i="1"/>
  <c r="U10" i="1"/>
  <c r="W62" i="2"/>
  <c r="S50" i="3"/>
  <c r="W36" i="1"/>
  <c r="W59" i="1"/>
  <c r="Y29" i="2"/>
  <c r="N49" i="3"/>
  <c r="P71" i="2"/>
  <c r="S15" i="3"/>
  <c r="U22" i="1"/>
  <c r="W58" i="1"/>
  <c r="Q71" i="1"/>
  <c r="O71" i="1"/>
  <c r="U61" i="1"/>
  <c r="S40" i="3"/>
  <c r="U46" i="1"/>
  <c r="W31" i="1"/>
  <c r="U54" i="1"/>
  <c r="W13" i="2"/>
  <c r="Y36" i="2"/>
  <c r="N41" i="3"/>
  <c r="N32" i="3"/>
  <c r="T71" i="2"/>
  <c r="W55" i="2"/>
  <c r="S9" i="3"/>
  <c r="U55" i="1"/>
  <c r="N43" i="3"/>
  <c r="S58" i="3"/>
  <c r="W43" i="1"/>
  <c r="U17" i="1"/>
  <c r="W15" i="2"/>
  <c r="Y32" i="2"/>
  <c r="N42" i="3"/>
  <c r="M67" i="4"/>
  <c r="U41" i="1"/>
  <c r="N14" i="3"/>
  <c r="O14" i="3" s="1"/>
  <c r="W40" i="1"/>
  <c r="W58" i="2"/>
  <c r="AA17" i="2"/>
  <c r="AB17" i="2" s="1"/>
  <c r="N59" i="3"/>
  <c r="N26" i="3"/>
  <c r="O71" i="2"/>
  <c r="W48" i="1"/>
  <c r="W51" i="2"/>
  <c r="Y45" i="2"/>
  <c r="N45" i="3"/>
  <c r="W44" i="1"/>
  <c r="U51" i="1"/>
  <c r="W63" i="2"/>
  <c r="Y59" i="2"/>
  <c r="Y44" i="2"/>
  <c r="N22" i="3"/>
  <c r="O22" i="3" s="1"/>
  <c r="W11" i="1"/>
  <c r="X11" i="1" s="1"/>
  <c r="U29" i="1"/>
  <c r="N61" i="3"/>
  <c r="U65" i="4"/>
  <c r="I67" i="3"/>
  <c r="U47" i="1"/>
  <c r="Y57" i="2"/>
  <c r="Y54" i="2"/>
  <c r="W41" i="2"/>
  <c r="S20" i="3"/>
  <c r="S54" i="3"/>
  <c r="N38" i="3"/>
  <c r="L71" i="2"/>
  <c r="N62" i="3"/>
  <c r="N19" i="3"/>
  <c r="O19" i="3" s="1"/>
  <c r="M71" i="1"/>
  <c r="W10" i="2"/>
  <c r="S23" i="1"/>
  <c r="M71" i="2"/>
  <c r="Q71" i="2"/>
  <c r="W42" i="1"/>
  <c r="W43" i="2"/>
  <c r="AA14" i="2"/>
  <c r="AB14" i="2" s="1"/>
  <c r="W35" i="2"/>
  <c r="N57" i="3"/>
  <c r="N29" i="3"/>
  <c r="N18" i="3"/>
  <c r="O18" i="3" s="1"/>
  <c r="N10" i="3"/>
  <c r="O10" i="3" s="1"/>
  <c r="N52" i="3"/>
  <c r="S34" i="3"/>
  <c r="N21" i="3"/>
  <c r="O21" i="3" s="1"/>
  <c r="S13" i="3"/>
  <c r="S71" i="2"/>
  <c r="F67" i="3"/>
  <c r="E67" i="3"/>
  <c r="S69" i="1"/>
  <c r="Y65" i="2"/>
  <c r="Y40" i="2"/>
  <c r="N33" i="3"/>
  <c r="N56" i="3"/>
  <c r="N48" i="3"/>
  <c r="W15" i="1"/>
  <c r="X15" i="1" s="1"/>
  <c r="K71" i="1"/>
  <c r="Y61" i="2"/>
  <c r="W48" i="2"/>
  <c r="W42" i="2"/>
  <c r="W11" i="2"/>
  <c r="W31" i="2"/>
  <c r="N53" i="3"/>
  <c r="N37" i="3"/>
  <c r="N12" i="3"/>
  <c r="O12" i="3" s="1"/>
  <c r="N60" i="3"/>
  <c r="H67" i="3"/>
  <c r="N51" i="3"/>
  <c r="N35" i="3"/>
  <c r="S64" i="3"/>
  <c r="Y53" i="2"/>
  <c r="AA20" i="2"/>
  <c r="AB20" i="2" s="1"/>
  <c r="W39" i="2"/>
  <c r="K65" i="3"/>
  <c r="N71" i="1"/>
  <c r="W47" i="2"/>
  <c r="N46" i="3"/>
  <c r="N30" i="3"/>
  <c r="N67" i="4"/>
  <c r="G67" i="3"/>
  <c r="P65" i="4"/>
  <c r="U69" i="2"/>
  <c r="K23" i="3"/>
  <c r="S44" i="3"/>
  <c r="S36" i="3"/>
  <c r="S28" i="3"/>
  <c r="N17" i="3"/>
  <c r="O17" i="3" s="1"/>
  <c r="N71" i="2"/>
  <c r="R71" i="2"/>
  <c r="U23" i="4"/>
  <c r="Q9" i="4"/>
  <c r="P23" i="4"/>
  <c r="Q23" i="4" s="1"/>
  <c r="S11" i="3"/>
  <c r="N11" i="3"/>
  <c r="O11" i="3" s="1"/>
  <c r="L23" i="3"/>
  <c r="O9" i="3"/>
  <c r="S27" i="3"/>
  <c r="N27" i="3"/>
  <c r="L65" i="3"/>
  <c r="V23" i="2"/>
  <c r="AA9" i="2"/>
  <c r="W9" i="2"/>
  <c r="U23" i="2"/>
  <c r="W26" i="2"/>
  <c r="V69" i="2"/>
  <c r="Y26" i="2"/>
  <c r="Y50" i="2"/>
  <c r="W50" i="2"/>
  <c r="U20" i="1"/>
  <c r="W20" i="1"/>
  <c r="X20" i="1" s="1"/>
  <c r="T69" i="1"/>
  <c r="W26" i="1"/>
  <c r="U26" i="1"/>
  <c r="T23" i="1"/>
  <c r="W9" i="1"/>
  <c r="U9" i="1"/>
  <c r="S71" i="1" l="1"/>
  <c r="U69" i="1"/>
  <c r="S23" i="3"/>
  <c r="L67" i="3"/>
  <c r="U67" i="4"/>
  <c r="K67" i="3"/>
  <c r="U71" i="2"/>
  <c r="W69" i="1"/>
  <c r="W23" i="2"/>
  <c r="N65" i="3"/>
  <c r="V71" i="2"/>
  <c r="S65" i="3"/>
  <c r="S67" i="3" s="1"/>
  <c r="N23" i="3"/>
  <c r="O23" i="3" s="1"/>
  <c r="W69" i="2"/>
  <c r="AA23" i="2"/>
  <c r="AB23" i="2" s="1"/>
  <c r="AB9" i="2"/>
  <c r="Y69" i="2"/>
  <c r="U23" i="1"/>
  <c r="U71" i="1" s="1"/>
  <c r="X9" i="1"/>
  <c r="W23" i="1"/>
  <c r="X23" i="1" s="1"/>
  <c r="T71" i="1"/>
  <c r="W71" i="2" l="1"/>
</calcChain>
</file>

<file path=xl/comments1.xml><?xml version="1.0" encoding="utf-8"?>
<comments xmlns="http://schemas.openxmlformats.org/spreadsheetml/2006/main">
  <authors>
    <author>Wolf, Donald</author>
  </authors>
  <commentList>
    <comment ref="D27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2.xml><?xml version="1.0" encoding="utf-8"?>
<comments xmlns="http://schemas.openxmlformats.org/spreadsheetml/2006/main">
  <authors>
    <author>Wolf, Donald</author>
  </authors>
  <commentList>
    <comment ref="D27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3.xml><?xml version="1.0" encoding="utf-8"?>
<comments xmlns="http://schemas.openxmlformats.org/spreadsheetml/2006/main">
  <authors>
    <author>Wolf, Donald</author>
  </authors>
  <commentList>
    <comment ref="V25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comments4.xml><?xml version="1.0" encoding="utf-8"?>
<comments xmlns="http://schemas.openxmlformats.org/spreadsheetml/2006/main">
  <authors>
    <author>Wolf, Donald</author>
  </authors>
  <commentList>
    <comment ref="O9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Original 2017-19 proposal was for 22 clerk positions.  Unit 4 elected to RIF an additional clerk in order to keep a calendar control clerk.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0.5 Fte transferred to Rolla clerks office from juvenile court in Devils Lake in 2015.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comments5.xml><?xml version="1.0" encoding="utf-8"?>
<comments xmlns="http://schemas.openxmlformats.org/spreadsheetml/2006/main">
  <authors>
    <author>Wolf, Donald</author>
  </authors>
  <commentList>
    <comment ref="O12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The 2021 Legislative Assembly eliminated 1 FTE deputy clerk.  Unit 1 elected to reduce Rollette by 0.5 and JC admin assistant by 0.5.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2021 Wanda Auka serves as Clerk for both Stutsman and Barnes.</t>
        </r>
      </text>
    </comment>
    <comment ref="O21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2021 Jane Anundson relocated from Stutsman to Barnes.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comments6.xml><?xml version="1.0" encoding="utf-8"?>
<comments xmlns="http://schemas.openxmlformats.org/spreadsheetml/2006/main">
  <authors>
    <author>Wolf, Donald</author>
  </authors>
  <commentList>
    <comment ref="M12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The 2021 Legislative Assembly eliminated 1 FTE deputy clerk.  Unit 1 elected to reduce Rollette by 0.5 and JC admin assistant by 0.5.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2021 Wanda Auka serves as Clerk for both Stutsman and Barnes.</t>
        </r>
      </text>
    </comment>
    <comment ref="M21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2021 Jane Anundson relocated from Stutsman to Barnes.</t>
        </r>
      </text>
    </comment>
  </commentList>
</comments>
</file>

<file path=xl/sharedStrings.xml><?xml version="1.0" encoding="utf-8"?>
<sst xmlns="http://schemas.openxmlformats.org/spreadsheetml/2006/main" count="1152" uniqueCount="191">
  <si>
    <t>2014/2015 CASE FILINGS / FTE NEEDS BY COUNTY</t>
  </si>
  <si>
    <t>North Dakota Clerks of Court (Revised 9/29/16)</t>
  </si>
  <si>
    <t>2009 Filings</t>
  </si>
  <si>
    <t xml:space="preserve">2009 FTE </t>
  </si>
  <si>
    <t>2010 Filings</t>
  </si>
  <si>
    <t>2010 FTE</t>
  </si>
  <si>
    <t>2011 Filings</t>
  </si>
  <si>
    <t>2011 FTE</t>
  </si>
  <si>
    <t>2012 Filings</t>
  </si>
  <si>
    <t>2012 FTE</t>
  </si>
  <si>
    <t>2013 Filings</t>
  </si>
  <si>
    <t>2013 FTE</t>
  </si>
  <si>
    <t>2014 Filings</t>
  </si>
  <si>
    <t>2014 FTE</t>
  </si>
  <si>
    <t>2015 Filings</t>
  </si>
  <si>
    <t>2015 FTE</t>
  </si>
  <si>
    <t>AVERAGE FILINGS 2014 / 2015</t>
  </si>
  <si>
    <t>FTE Avg on 2014, 2015</t>
  </si>
  <si>
    <t>Change from 2009/2010 to 2010/2011</t>
  </si>
  <si>
    <t>ACTUAL FTES</t>
  </si>
  <si>
    <t xml:space="preserve">Variance from Actual </t>
  </si>
  <si>
    <t>Shortage as % of Actual FTEs</t>
  </si>
  <si>
    <t>AVERAGE FILINGS 2013/ 2014</t>
  </si>
  <si>
    <t>FTE Avg on 2013, 2014</t>
  </si>
  <si>
    <t>FTE Avg on 2012, 2013</t>
  </si>
  <si>
    <t>District</t>
  </si>
  <si>
    <t>County</t>
  </si>
  <si>
    <t xml:space="preserve"> State Funded</t>
  </si>
  <si>
    <t>East Central</t>
  </si>
  <si>
    <t xml:space="preserve">Cass  </t>
  </si>
  <si>
    <t>Northeast</t>
  </si>
  <si>
    <t>Ramsey</t>
  </si>
  <si>
    <t>Walsh</t>
  </si>
  <si>
    <t>Rolette</t>
  </si>
  <si>
    <t>Northeast Central</t>
  </si>
  <si>
    <t xml:space="preserve">Grand Forks     </t>
  </si>
  <si>
    <t>North Central</t>
  </si>
  <si>
    <t>Ward</t>
  </si>
  <si>
    <t>Northwest</t>
  </si>
  <si>
    <t>Williams</t>
  </si>
  <si>
    <t>McKenzie</t>
  </si>
  <si>
    <t>South Central</t>
  </si>
  <si>
    <t>Burleigh</t>
  </si>
  <si>
    <t>Morton</t>
  </si>
  <si>
    <t>Southeast</t>
  </si>
  <si>
    <t>Richland</t>
  </si>
  <si>
    <t>Stutsman</t>
  </si>
  <si>
    <t>Barnes</t>
  </si>
  <si>
    <t>Southwest</t>
  </si>
  <si>
    <t>Stark</t>
  </si>
  <si>
    <t>Total</t>
  </si>
  <si>
    <t>County Operated / State Funded</t>
  </si>
  <si>
    <t>Change from last contract</t>
  </si>
  <si>
    <t>FTEs</t>
  </si>
  <si>
    <t>Adams</t>
  </si>
  <si>
    <t>Benson</t>
  </si>
  <si>
    <t>Billings</t>
  </si>
  <si>
    <t>Bottineau</t>
  </si>
  <si>
    <t>Bowman</t>
  </si>
  <si>
    <t>Burke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</si>
  <si>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</si>
  <si>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</si>
  <si>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</si>
  <si>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</si>
  <si>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</si>
  <si>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</si>
  <si>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</si>
  <si>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</si>
  <si>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 xml:space="preserve">Grant </t>
  </si>
  <si>
    <t>Griggs</t>
  </si>
  <si>
    <t>Hettinger</t>
  </si>
  <si>
    <t>Kidder</t>
  </si>
  <si>
    <t>Lamoure</t>
  </si>
  <si>
    <t>Logan</t>
  </si>
  <si>
    <t>McHenry</t>
  </si>
  <si>
    <t>McIntosh</t>
  </si>
  <si>
    <t>McLean</t>
  </si>
  <si>
    <t>Mercer</t>
  </si>
  <si>
    <t>Mountrail</t>
  </si>
  <si>
    <t>Nelson</t>
  </si>
  <si>
    <t>Oliver</t>
  </si>
  <si>
    <t>Pembina</t>
  </si>
  <si>
    <t>Pierce</t>
  </si>
  <si>
    <t>Ransom</t>
  </si>
  <si>
    <t>Renville</t>
  </si>
  <si>
    <t>Sargent</t>
  </si>
  <si>
    <t>Sheridan</t>
  </si>
  <si>
    <t>Sioux</t>
  </si>
  <si>
    <t>Slope</t>
  </si>
  <si>
    <t>Steele</t>
  </si>
  <si>
    <t>Towner</t>
  </si>
  <si>
    <t>Traill</t>
  </si>
  <si>
    <t>Wells</t>
  </si>
  <si>
    <t>Contract Totals</t>
  </si>
  <si>
    <t>Statewide Totals</t>
  </si>
  <si>
    <t>New</t>
  </si>
  <si>
    <t>New Clerks - 2015</t>
  </si>
  <si>
    <t xml:space="preserve">2015/2016 CASE FILINGS / FTE NEEDS BY COUNTY </t>
  </si>
  <si>
    <t xml:space="preserve">North Dakota Clerks of Court </t>
  </si>
  <si>
    <t>2016 Filings</t>
  </si>
  <si>
    <t>2016 FTE</t>
  </si>
  <si>
    <t>AVERAGE FILINGS 2015 / 2016</t>
  </si>
  <si>
    <t>FTE Avg on 2015, 2016</t>
  </si>
  <si>
    <t>2015-17 Actual FTES</t>
  </si>
  <si>
    <t>2017-19 Proposed Changes</t>
  </si>
  <si>
    <t>2017-19  FTEs</t>
  </si>
  <si>
    <t>Variance from 2017-19 FTEs</t>
  </si>
  <si>
    <t>Shortage as % of 2017-19 FTEs</t>
  </si>
  <si>
    <t>AVERAGE FILINGS 2014/ 2015</t>
  </si>
  <si>
    <t>Election FTEs</t>
  </si>
  <si>
    <t>2013-14</t>
  </si>
  <si>
    <t>2014-15</t>
  </si>
  <si>
    <t xml:space="preserve">2016/2017 CASE FILINGS / FTE NEEDS BY COUNTY </t>
  </si>
  <si>
    <t>2017 Filings</t>
  </si>
  <si>
    <t>2017 FTE</t>
  </si>
  <si>
    <t>AVERAGE FILINGS 2016 / 2017</t>
  </si>
  <si>
    <t>FTE Avg on 2016, 2017</t>
  </si>
  <si>
    <t>2017-19 Actual FTES</t>
  </si>
  <si>
    <t>AVERAGE FILINGS 2015/ 2016</t>
  </si>
  <si>
    <t>FTE Ave 2015/ 2016</t>
  </si>
  <si>
    <t>FTE increase (decrease)</t>
  </si>
  <si>
    <t>FTE Avg  2014/ 2015</t>
  </si>
  <si>
    <t xml:space="preserve"> State Operated and Funded:</t>
  </si>
  <si>
    <t>County Operated / State Funded:</t>
  </si>
  <si>
    <t>2017-19 contract FTEs</t>
  </si>
  <si>
    <t>Bottineau*</t>
  </si>
  <si>
    <t>Dunn*</t>
  </si>
  <si>
    <t>McLean*</t>
  </si>
  <si>
    <t>Mercer*</t>
  </si>
  <si>
    <t>Mountrail*</t>
  </si>
  <si>
    <t>Pembina*</t>
  </si>
  <si>
    <t>Traill*</t>
  </si>
  <si>
    <t>*</t>
  </si>
  <si>
    <t>Counties that have option to become state operated/funded.</t>
  </si>
  <si>
    <t xml:space="preserve">2017/2018 CASE FILINGS / FTE NEEDS BY COUNTY </t>
  </si>
  <si>
    <t>2018 Filings</t>
  </si>
  <si>
    <t>2018 FTE</t>
  </si>
  <si>
    <t>AVERAGE FILINGS 2018 / 2018</t>
  </si>
  <si>
    <t>FTE Avg on 2018, 2018</t>
  </si>
  <si>
    <t>2018-19 Actual FTES</t>
  </si>
  <si>
    <t>Variance from 2018-19 FTEs</t>
  </si>
  <si>
    <t>Shortage as % of 2018-19 FTEs</t>
  </si>
  <si>
    <t>AVERAGE FILINGS 2016/ 2017</t>
  </si>
  <si>
    <t>FTE Ave 2016/ 2017</t>
  </si>
  <si>
    <t>FTE Avg  2015/ 2016</t>
  </si>
  <si>
    <t>2019-21 contract FTEs</t>
  </si>
  <si>
    <t>McHenry*</t>
  </si>
  <si>
    <t xml:space="preserve">2018/2019 CASE FILINGS / FTE NEEDS BY COUNTY </t>
  </si>
  <si>
    <t>2019 Filings</t>
  </si>
  <si>
    <t>2019 FTE</t>
  </si>
  <si>
    <t>AVERAGE FILINGS 2018 / 2019</t>
  </si>
  <si>
    <t>FTE Avg on 2018, 2019</t>
  </si>
  <si>
    <t>AVERAGE FILINGS 2017/ 2018</t>
  </si>
  <si>
    <t>FTE Ave 2017/ 2018</t>
  </si>
  <si>
    <t>FTE Avg  2016/ 2017</t>
  </si>
  <si>
    <t xml:space="preserve">2019/2020 CASE FILINGS / FTE NEEDS BY COUNTY </t>
  </si>
  <si>
    <t>2020 Filings</t>
  </si>
  <si>
    <t>2020 FTE</t>
  </si>
  <si>
    <t>AVERAGE FILINGS 2019 / 2020</t>
  </si>
  <si>
    <t>FTE Avg on 2019, 2020</t>
  </si>
  <si>
    <t>2019-20 Actual FTES</t>
  </si>
  <si>
    <t>Variance from 2019-20 FTEs</t>
  </si>
  <si>
    <t>Shortage as % of 2019-20 FTEs</t>
  </si>
  <si>
    <t>AVERAGE FILINGS 2018/ 2019</t>
  </si>
  <si>
    <t>FTE Ave 2018/ 2019</t>
  </si>
  <si>
    <t>FTE Ave increase (decrease)</t>
  </si>
  <si>
    <t>Ave filings increase (decrease)</t>
  </si>
  <si>
    <t>2021-23 contract FTEs</t>
  </si>
  <si>
    <t xml:space="preserve">2020/2021 CASE FILINGS / FTE NEEDS BY COUNTY </t>
  </si>
  <si>
    <t>2021 Filings</t>
  </si>
  <si>
    <t>2021 FTE</t>
  </si>
  <si>
    <t>AVERAGE FILINGS 2020 / 2021</t>
  </si>
  <si>
    <t>FTE Avg on 2020, 2021</t>
  </si>
  <si>
    <t>2021-23 Actual FTES</t>
  </si>
  <si>
    <t>Variance from 2020-21 FTEs</t>
  </si>
  <si>
    <t>Shortage as % of 2020-21 FTEs</t>
  </si>
  <si>
    <t>AVERAGE FILINGS 2019/ 2020</t>
  </si>
  <si>
    <t>FTE Ave 2019/ 2020</t>
  </si>
  <si>
    <t xml:space="preserve">2021/2022 CASE FILINGS / FTE NEEDS BY COUNTY </t>
  </si>
  <si>
    <t>2022 Filings</t>
  </si>
  <si>
    <t>2022 FTE</t>
  </si>
  <si>
    <t>AVERAGE FILINGS 2021 / 2022</t>
  </si>
  <si>
    <t>FTE Avg on 2021, 2022</t>
  </si>
  <si>
    <t>Variance from 2021-22 FTEs</t>
  </si>
  <si>
    <t>Shortage as % of 2021-22 FTEs</t>
  </si>
  <si>
    <t>AVERAGE FILINGS 2020/ 2021</t>
  </si>
  <si>
    <t>FTE Ave 2020/ 2021</t>
  </si>
  <si>
    <t>Mar 2022 transfer 1 deputy clerk from Williams to Ward</t>
  </si>
  <si>
    <t>Ward has 14 and Williams 9 after transfer</t>
  </si>
  <si>
    <t>Oct 2022 tranfer CCC to deput clerk in Williams</t>
  </si>
  <si>
    <t>2023-25 contract FTEs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</si>
</sst>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_);\(0.00\)"/>
  </numFmts>
  <fonts count="23" x14ac:knownFonts="1">
    <font>
      <sz val="12"/>
      <name val="Arial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8">
    <xf numFmtId="0" fontId="0" fillId="0" borderId="0" xfId="0"/>
    <xf numFmtId="2" fontId="0" fillId="0" borderId="0" xfId="0" applyNumberFormat="1"/>
    <xf numFmtId="3" fontId="0" fillId="0" borderId="0" xfId="0" applyNumberFormat="1"/>
    <xf numFmtId="0" fontId="4" fillId="0" borderId="0" xfId="0" applyFont="1"/>
    <xf numFmtId="3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 applyProtection="1">
      <alignment horizontal="center" wrapText="1"/>
    </xf>
    <xf numFmtId="2" fontId="8" fillId="0" borderId="0" xfId="0" applyNumberFormat="1" applyFont="1" applyFill="1" applyBorder="1" applyAlignment="1" applyProtection="1">
      <alignment horizontal="center" wrapText="1"/>
    </xf>
    <xf numFmtId="3" fontId="6" fillId="0" borderId="0" xfId="0" applyNumberFormat="1" applyFont="1"/>
    <xf numFmtId="0" fontId="6" fillId="0" borderId="0" xfId="0" applyFont="1"/>
    <xf numFmtId="0" fontId="5" fillId="0" borderId="0" xfId="0" applyFont="1"/>
    <xf numFmtId="3" fontId="9" fillId="0" borderId="0" xfId="0" applyNumberFormat="1" applyFont="1" applyFill="1" applyBorder="1" applyAlignment="1" applyProtection="1">
      <alignment horizontal="center" wrapText="1"/>
    </xf>
    <xf numFmtId="2" fontId="9" fillId="0" borderId="0" xfId="0" applyNumberFormat="1" applyFont="1" applyFill="1" applyBorder="1" applyAlignment="1" applyProtection="1">
      <alignment horizontal="center" wrapText="1"/>
    </xf>
    <xf numFmtId="3" fontId="10" fillId="0" borderId="0" xfId="0" applyNumberFormat="1" applyFont="1" applyBorder="1"/>
    <xf numFmtId="0" fontId="10" fillId="0" borderId="0" xfId="0" applyFont="1" applyBorder="1"/>
    <xf numFmtId="3" fontId="0" fillId="0" borderId="0" xfId="0" applyNumberFormat="1" applyFill="1" applyBorder="1"/>
    <xf numFmtId="2" fontId="0" fillId="0" borderId="0" xfId="0" applyNumberFormat="1" applyFill="1" applyBorder="1"/>
    <xf numFmtId="3" fontId="11" fillId="0" borderId="0" xfId="0" applyNumberFormat="1" applyFont="1" applyFill="1" applyBorder="1"/>
    <xf numFmtId="2" fontId="11" fillId="0" borderId="0" xfId="0" applyNumberFormat="1" applyFont="1" applyFill="1" applyBorder="1"/>
    <xf numFmtId="165" fontId="11" fillId="0" borderId="0" xfId="1" applyNumberFormat="1" applyFont="1" applyFill="1" applyBorder="1"/>
    <xf numFmtId="3" fontId="11" fillId="0" borderId="0" xfId="1" applyNumberFormat="1" applyFont="1" applyBorder="1"/>
    <xf numFmtId="2" fontId="0" fillId="2" borderId="0" xfId="0" applyNumberFormat="1" applyFill="1" applyBorder="1"/>
    <xf numFmtId="2" fontId="11" fillId="0" borderId="0" xfId="0" applyNumberFormat="1" applyFont="1"/>
    <xf numFmtId="2" fontId="0" fillId="3" borderId="0" xfId="0" applyNumberFormat="1" applyFill="1"/>
    <xf numFmtId="9" fontId="0" fillId="0" borderId="0" xfId="2" applyFont="1"/>
    <xf numFmtId="2" fontId="0" fillId="0" borderId="0" xfId="0" applyNumberFormat="1" applyFill="1"/>
    <xf numFmtId="2" fontId="0" fillId="4" borderId="0" xfId="0" applyNumberFormat="1" applyFill="1"/>
    <xf numFmtId="0" fontId="11" fillId="0" borderId="0" xfId="0" applyFont="1"/>
    <xf numFmtId="0" fontId="3" fillId="0" borderId="0" xfId="0" applyFont="1"/>
    <xf numFmtId="3" fontId="11" fillId="0" borderId="0" xfId="0" applyNumberFormat="1" applyFont="1" applyBorder="1" applyAlignment="1">
      <alignment horizontal="right"/>
    </xf>
    <xf numFmtId="2" fontId="11" fillId="2" borderId="0" xfId="0" applyNumberFormat="1" applyFont="1" applyFill="1" applyBorder="1"/>
    <xf numFmtId="2" fontId="11" fillId="3" borderId="0" xfId="0" applyNumberFormat="1" applyFont="1" applyFill="1"/>
    <xf numFmtId="9" fontId="11" fillId="0" borderId="0" xfId="2" applyFont="1"/>
    <xf numFmtId="2" fontId="11" fillId="0" borderId="0" xfId="0" applyNumberFormat="1" applyFont="1" applyFill="1"/>
    <xf numFmtId="0" fontId="5" fillId="0" borderId="1" xfId="0" applyFont="1" applyBorder="1"/>
    <xf numFmtId="3" fontId="5" fillId="0" borderId="1" xfId="0" applyNumberFormat="1" applyFont="1" applyBorder="1"/>
    <xf numFmtId="2" fontId="5" fillId="0" borderId="1" xfId="0" applyNumberFormat="1" applyFont="1" applyBorder="1"/>
    <xf numFmtId="165" fontId="5" fillId="0" borderId="1" xfId="1" applyNumberFormat="1" applyFont="1" applyBorder="1"/>
    <xf numFmtId="2" fontId="5" fillId="5" borderId="1" xfId="0" applyNumberFormat="1" applyFont="1" applyFill="1" applyBorder="1"/>
    <xf numFmtId="3" fontId="12" fillId="0" borderId="1" xfId="0" applyNumberFormat="1" applyFont="1" applyBorder="1"/>
    <xf numFmtId="4" fontId="12" fillId="0" borderId="1" xfId="0" applyNumberFormat="1" applyFont="1" applyBorder="1"/>
    <xf numFmtId="0" fontId="12" fillId="0" borderId="1" xfId="0" applyFont="1" applyBorder="1"/>
    <xf numFmtId="2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 applyBorder="1"/>
    <xf numFmtId="3" fontId="3" fillId="0" borderId="0" xfId="0" applyNumberFormat="1" applyFont="1" applyFill="1" applyBorder="1"/>
    <xf numFmtId="2" fontId="3" fillId="0" borderId="0" xfId="0" applyNumberFormat="1" applyFont="1" applyFill="1" applyBorder="1"/>
    <xf numFmtId="3" fontId="3" fillId="0" borderId="0" xfId="0" applyNumberFormat="1" applyFont="1" applyBorder="1" applyAlignment="1">
      <alignment horizontal="right"/>
    </xf>
    <xf numFmtId="3" fontId="3" fillId="0" borderId="0" xfId="1" applyNumberFormat="1" applyFont="1" applyBorder="1"/>
    <xf numFmtId="2" fontId="3" fillId="2" borderId="0" xfId="0" applyNumberFormat="1" applyFont="1" applyFill="1" applyBorder="1"/>
    <xf numFmtId="2" fontId="3" fillId="0" borderId="0" xfId="0" applyNumberFormat="1" applyFont="1"/>
    <xf numFmtId="2" fontId="0" fillId="6" borderId="0" xfId="0" applyNumberFormat="1" applyFill="1" applyBorder="1"/>
    <xf numFmtId="3" fontId="6" fillId="0" borderId="0" xfId="0" applyNumberFormat="1" applyFont="1" applyBorder="1"/>
    <xf numFmtId="3" fontId="0" fillId="0" borderId="0" xfId="0" applyNumberFormat="1" applyBorder="1"/>
    <xf numFmtId="0" fontId="0" fillId="0" borderId="0" xfId="0" applyBorder="1"/>
    <xf numFmtId="4" fontId="0" fillId="0" borderId="0" xfId="0" applyNumberFormat="1"/>
    <xf numFmtId="3" fontId="5" fillId="0" borderId="0" xfId="0" applyNumberFormat="1" applyFont="1"/>
    <xf numFmtId="4" fontId="5" fillId="0" borderId="0" xfId="0" applyNumberFormat="1" applyFont="1"/>
    <xf numFmtId="165" fontId="5" fillId="0" borderId="0" xfId="1" applyNumberFormat="1" applyFont="1" applyBorder="1"/>
    <xf numFmtId="2" fontId="5" fillId="0" borderId="0" xfId="0" applyNumberFormat="1" applyFont="1" applyBorder="1"/>
    <xf numFmtId="2" fontId="5" fillId="2" borderId="0" xfId="0" applyNumberFormat="1" applyFont="1" applyFill="1"/>
    <xf numFmtId="2" fontId="5" fillId="0" borderId="0" xfId="0" applyNumberFormat="1" applyFont="1" applyFill="1"/>
    <xf numFmtId="2" fontId="5" fillId="0" borderId="0" xfId="0" applyNumberFormat="1" applyFont="1"/>
    <xf numFmtId="3" fontId="12" fillId="0" borderId="0" xfId="0" applyNumberFormat="1" applyFont="1"/>
    <xf numFmtId="4" fontId="12" fillId="0" borderId="0" xfId="0" applyNumberFormat="1" applyFont="1"/>
    <xf numFmtId="3" fontId="11" fillId="0" borderId="0" xfId="0" applyNumberFormat="1" applyFont="1"/>
    <xf numFmtId="165" fontId="5" fillId="0" borderId="2" xfId="1" applyNumberFormat="1" applyFont="1" applyBorder="1"/>
    <xf numFmtId="2" fontId="5" fillId="0" borderId="2" xfId="0" applyNumberFormat="1" applyFont="1" applyFill="1" applyBorder="1"/>
    <xf numFmtId="3" fontId="5" fillId="0" borderId="2" xfId="0" applyNumberFormat="1" applyFont="1" applyBorder="1"/>
    <xf numFmtId="4" fontId="5" fillId="0" borderId="2" xfId="0" applyNumberFormat="1" applyFont="1" applyBorder="1"/>
    <xf numFmtId="2" fontId="5" fillId="2" borderId="2" xfId="0" applyNumberFormat="1" applyFont="1" applyFill="1" applyBorder="1"/>
    <xf numFmtId="2" fontId="7" fillId="0" borderId="0" xfId="0" applyNumberFormat="1" applyFont="1" applyFill="1" applyBorder="1"/>
    <xf numFmtId="2" fontId="5" fillId="0" borderId="0" xfId="0" applyNumberFormat="1" applyFont="1" applyAlignment="1">
      <alignment horizontal="center"/>
    </xf>
    <xf numFmtId="2" fontId="13" fillId="0" borderId="0" xfId="0" applyNumberFormat="1" applyFont="1"/>
    <xf numFmtId="2" fontId="13" fillId="0" borderId="0" xfId="0" applyNumberFormat="1" applyFont="1" applyAlignment="1">
      <alignment horizontal="center"/>
    </xf>
    <xf numFmtId="2" fontId="14" fillId="0" borderId="0" xfId="0" applyNumberFormat="1" applyFont="1"/>
    <xf numFmtId="2" fontId="5" fillId="2" borderId="0" xfId="0" applyNumberFormat="1" applyFont="1" applyFill="1" applyBorder="1"/>
    <xf numFmtId="9" fontId="0" fillId="0" borderId="3" xfId="2" applyFont="1" applyBorder="1"/>
    <xf numFmtId="9" fontId="5" fillId="0" borderId="1" xfId="2" applyFont="1" applyBorder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5" fillId="7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0" fontId="0" fillId="8" borderId="0" xfId="0" applyFill="1"/>
    <xf numFmtId="0" fontId="13" fillId="0" borderId="0" xfId="0" applyFont="1"/>
    <xf numFmtId="166" fontId="0" fillId="0" borderId="0" xfId="0" applyNumberFormat="1" applyFill="1" applyBorder="1"/>
    <xf numFmtId="2" fontId="0" fillId="8" borderId="0" xfId="0" applyNumberFormat="1" applyFill="1" applyBorder="1"/>
    <xf numFmtId="37" fontId="11" fillId="0" borderId="0" xfId="0" applyNumberFormat="1" applyFont="1" applyBorder="1" applyAlignment="1">
      <alignment horizontal="right"/>
    </xf>
    <xf numFmtId="2" fontId="11" fillId="8" borderId="0" xfId="0" applyNumberFormat="1" applyFont="1" applyFill="1" applyBorder="1"/>
    <xf numFmtId="39" fontId="12" fillId="0" borderId="1" xfId="0" applyNumberFormat="1" applyFont="1" applyBorder="1"/>
    <xf numFmtId="0" fontId="12" fillId="8" borderId="1" xfId="0" applyFont="1" applyFill="1" applyBorder="1"/>
    <xf numFmtId="0" fontId="11" fillId="0" borderId="0" xfId="0" applyFont="1" applyFill="1"/>
    <xf numFmtId="0" fontId="0" fillId="0" borderId="0" xfId="0" applyFill="1"/>
    <xf numFmtId="2" fontId="5" fillId="5" borderId="0" xfId="0" applyNumberFormat="1" applyFont="1" applyFill="1" applyBorder="1"/>
    <xf numFmtId="3" fontId="11" fillId="0" borderId="3" xfId="0" applyNumberFormat="1" applyFont="1" applyBorder="1" applyAlignment="1">
      <alignment horizontal="right"/>
    </xf>
    <xf numFmtId="2" fontId="11" fillId="0" borderId="3" xfId="0" applyNumberFormat="1" applyFont="1" applyFill="1" applyBorder="1"/>
    <xf numFmtId="3" fontId="11" fillId="0" borderId="3" xfId="1" applyNumberFormat="1" applyFont="1" applyBorder="1"/>
    <xf numFmtId="2" fontId="5" fillId="2" borderId="3" xfId="0" applyNumberFormat="1" applyFont="1" applyFill="1" applyBorder="1"/>
    <xf numFmtId="2" fontId="0" fillId="0" borderId="3" xfId="0" applyNumberFormat="1" applyBorder="1"/>
    <xf numFmtId="0" fontId="0" fillId="0" borderId="3" xfId="0" applyBorder="1"/>
    <xf numFmtId="2" fontId="0" fillId="0" borderId="3" xfId="0" applyNumberFormat="1" applyFill="1" applyBorder="1"/>
    <xf numFmtId="166" fontId="0" fillId="0" borderId="3" xfId="0" applyNumberFormat="1" applyFill="1" applyBorder="1"/>
    <xf numFmtId="2" fontId="0" fillId="8" borderId="3" xfId="0" applyNumberFormat="1" applyFill="1" applyBorder="1"/>
    <xf numFmtId="4" fontId="5" fillId="0" borderId="1" xfId="0" applyNumberFormat="1" applyFont="1" applyBorder="1"/>
    <xf numFmtId="2" fontId="5" fillId="2" borderId="1" xfId="0" applyNumberFormat="1" applyFont="1" applyFill="1" applyBorder="1"/>
    <xf numFmtId="39" fontId="12" fillId="0" borderId="0" xfId="0" applyNumberFormat="1" applyFont="1"/>
    <xf numFmtId="4" fontId="12" fillId="8" borderId="0" xfId="0" applyNumberFormat="1" applyFont="1" applyFill="1"/>
    <xf numFmtId="0" fontId="11" fillId="0" borderId="0" xfId="0" applyFont="1" applyAlignment="1">
      <alignment horizontal="right"/>
    </xf>
    <xf numFmtId="0" fontId="4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8" borderId="0" xfId="0" applyFont="1" applyFill="1"/>
    <xf numFmtId="2" fontId="5" fillId="3" borderId="0" xfId="0" applyNumberFormat="1" applyFont="1" applyFill="1"/>
    <xf numFmtId="9" fontId="5" fillId="0" borderId="0" xfId="2" applyFont="1"/>
    <xf numFmtId="166" fontId="11" fillId="0" borderId="0" xfId="0" applyNumberFormat="1" applyFont="1" applyFill="1" applyBorder="1"/>
    <xf numFmtId="2" fontId="11" fillId="9" borderId="0" xfId="0" applyNumberFormat="1" applyFont="1" applyFill="1"/>
    <xf numFmtId="3" fontId="18" fillId="0" borderId="0" xfId="0" applyNumberFormat="1" applyFont="1"/>
    <xf numFmtId="3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3" fontId="11" fillId="0" borderId="3" xfId="1" applyNumberFormat="1" applyFont="1" applyFill="1" applyBorder="1"/>
    <xf numFmtId="166" fontId="11" fillId="0" borderId="3" xfId="0" applyNumberFormat="1" applyFont="1" applyFill="1" applyBorder="1"/>
    <xf numFmtId="2" fontId="11" fillId="8" borderId="3" xfId="0" applyNumberFormat="1" applyFont="1" applyFill="1" applyBorder="1"/>
    <xf numFmtId="3" fontId="12" fillId="0" borderId="0" xfId="0" applyNumberFormat="1" applyFont="1" applyFill="1"/>
    <xf numFmtId="4" fontId="12" fillId="0" borderId="0" xfId="0" applyNumberFormat="1" applyFont="1" applyFill="1"/>
    <xf numFmtId="39" fontId="12" fillId="0" borderId="0" xfId="0" applyNumberFormat="1" applyFont="1" applyFill="1"/>
    <xf numFmtId="3" fontId="19" fillId="0" borderId="0" xfId="0" applyNumberFormat="1" applyFont="1"/>
    <xf numFmtId="4" fontId="19" fillId="0" borderId="0" xfId="0" applyNumberFormat="1" applyFont="1"/>
    <xf numFmtId="39" fontId="19" fillId="0" borderId="0" xfId="0" applyNumberFormat="1" applyFont="1"/>
    <xf numFmtId="4" fontId="19" fillId="0" borderId="0" xfId="0" applyNumberFormat="1" applyFont="1" applyFill="1"/>
    <xf numFmtId="0" fontId="2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9" borderId="0" xfId="0" applyNumberFormat="1" applyFill="1"/>
    <xf numFmtId="2" fontId="5" fillId="10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11" fillId="8" borderId="0" xfId="1" applyNumberFormat="1" applyFont="1" applyFill="1" applyBorder="1"/>
    <xf numFmtId="165" fontId="12" fillId="8" borderId="1" xfId="1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4" fillId="0" borderId="0" xfId="0" quotePrefix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5%20WAPC%20and%20WCL%20files/2015%20WAPC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6%20WAPC%20and%20WCL%20files/2016%20WAP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7%20WAPC%20and%20WCL%20files/2017%20WAP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8%20WAPC%20and%20WCL%20files/2018%20WAP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9%20WAPC%20and%20WCL%20files/2019%20WAP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0%20WAPC%20and%20WCL%20files/2020%20WAP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1%20WAPC%20and%20WCL%20files/2021%20WAP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2%20WAPC%20and%20WCL%20files/2022%20WA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3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5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6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7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8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9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16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17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18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19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20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21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22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29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30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31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32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33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34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35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43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44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45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46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47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48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49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WAPC  "/>
      <sheetName val="Total 2016"/>
      <sheetName val="EC 2016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3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5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6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7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8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9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16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17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18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19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20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21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22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29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30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31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32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33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34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35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42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43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44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45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46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47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48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56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57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58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59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60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61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62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4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5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6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7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8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9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16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17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18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19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20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21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22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29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30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31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32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33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34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35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WAPC"/>
      <sheetName val="Total 2018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3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4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5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6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7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8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9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16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17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18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19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20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21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22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29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30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31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32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33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34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35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42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3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44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45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46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47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48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1016</v>
          </cell>
        </row>
        <row r="113">
          <cell r="G113">
            <v>15.500693206349208</v>
          </cell>
          <cell r="H113">
            <v>0.62643085714285707</v>
          </cell>
        </row>
      </sheetData>
      <sheetData sheetId="3">
        <row r="109">
          <cell r="B109">
            <v>745</v>
          </cell>
          <cell r="C109">
            <v>1259</v>
          </cell>
          <cell r="D109">
            <v>589</v>
          </cell>
          <cell r="E109">
            <v>1843</v>
          </cell>
          <cell r="F109">
            <v>1254</v>
          </cell>
          <cell r="G109">
            <v>922</v>
          </cell>
          <cell r="H109">
            <v>4117</v>
          </cell>
          <cell r="I109">
            <v>457</v>
          </cell>
          <cell r="J109">
            <v>1027</v>
          </cell>
          <cell r="K109">
            <v>785</v>
          </cell>
          <cell r="L109">
            <v>2703</v>
          </cell>
        </row>
        <row r="113">
          <cell r="P113">
            <v>0.61956901587301583</v>
          </cell>
          <cell r="Q113">
            <v>0.96128977777777791</v>
          </cell>
          <cell r="R113">
            <v>0.53158755555555559</v>
          </cell>
          <cell r="S113">
            <v>1.1888480000000001</v>
          </cell>
          <cell r="T113">
            <v>1.2305589841269842</v>
          </cell>
          <cell r="U113">
            <v>0.91446679365079375</v>
          </cell>
          <cell r="V113">
            <v>3.5050349206349205</v>
          </cell>
          <cell r="W113">
            <v>0.30534895238095244</v>
          </cell>
          <cell r="X113">
            <v>1.6111159365079366</v>
          </cell>
          <cell r="Y113">
            <v>0.70477053968253955</v>
          </cell>
          <cell r="Z113">
            <v>2.0634629841269843</v>
          </cell>
        </row>
      </sheetData>
      <sheetData sheetId="4">
        <row r="109">
          <cell r="B109">
            <v>21408</v>
          </cell>
          <cell r="C109">
            <v>172</v>
          </cell>
          <cell r="D109">
            <v>2041</v>
          </cell>
        </row>
        <row r="113">
          <cell r="H113">
            <v>29.085548698412698</v>
          </cell>
          <cell r="I113">
            <v>0.14729092063492064</v>
          </cell>
          <cell r="J113">
            <v>1.3727003174603178</v>
          </cell>
        </row>
      </sheetData>
      <sheetData sheetId="5">
        <row r="109">
          <cell r="B109">
            <v>3101</v>
          </cell>
          <cell r="C109">
            <v>1030</v>
          </cell>
          <cell r="D109">
            <v>630</v>
          </cell>
          <cell r="E109">
            <v>848</v>
          </cell>
          <cell r="F109">
            <v>296</v>
          </cell>
          <cell r="G109">
            <v>572</v>
          </cell>
          <cell r="H109">
            <v>842</v>
          </cell>
          <cell r="I109">
            <v>225</v>
          </cell>
          <cell r="J109">
            <v>387</v>
          </cell>
          <cell r="K109">
            <v>949</v>
          </cell>
          <cell r="L109">
            <v>2374</v>
          </cell>
          <cell r="M109">
            <v>772</v>
          </cell>
          <cell r="N109">
            <v>5225</v>
          </cell>
          <cell r="O109">
            <v>751</v>
          </cell>
        </row>
        <row r="113">
          <cell r="S113">
            <v>2.4808479999999999</v>
          </cell>
          <cell r="T113">
            <v>0.70452774603174617</v>
          </cell>
          <cell r="U113">
            <v>0.54795898412698418</v>
          </cell>
          <cell r="V113">
            <v>0.60634831746031748</v>
          </cell>
          <cell r="W113">
            <v>0.40371098412698414</v>
          </cell>
          <cell r="X113">
            <v>0.31895314285714294</v>
          </cell>
          <cell r="Y113">
            <v>0.55397676190476197</v>
          </cell>
          <cell r="Z113">
            <v>0.24340012698412697</v>
          </cell>
          <cell r="AA113">
            <v>0.31511885714285709</v>
          </cell>
          <cell r="AB113">
            <v>0.73460914285714274</v>
          </cell>
          <cell r="AC113">
            <v>2.1863617777777775</v>
          </cell>
          <cell r="AD113">
            <v>0.59778501587301591</v>
          </cell>
          <cell r="AE113">
            <v>4.478483047619048</v>
          </cell>
          <cell r="AF113">
            <v>0.60692825396825389</v>
          </cell>
        </row>
      </sheetData>
      <sheetData sheetId="6">
        <row r="109">
          <cell r="B109">
            <v>17513</v>
          </cell>
          <cell r="C109">
            <v>716</v>
          </cell>
          <cell r="D109">
            <v>300</v>
          </cell>
          <cell r="E109">
            <v>2439</v>
          </cell>
          <cell r="F109">
            <v>1583</v>
          </cell>
          <cell r="G109">
            <v>9523</v>
          </cell>
          <cell r="H109">
            <v>331</v>
          </cell>
          <cell r="I109">
            <v>283</v>
          </cell>
          <cell r="J109">
            <v>170</v>
          </cell>
        </row>
        <row r="113">
          <cell r="N113">
            <v>20.165888761904764</v>
          </cell>
          <cell r="O113">
            <v>0.41597473015873021</v>
          </cell>
          <cell r="P113">
            <v>0.25482234920634922</v>
          </cell>
          <cell r="Q113">
            <v>1.9581846349206351</v>
          </cell>
          <cell r="R113">
            <v>1.3806421587301587</v>
          </cell>
          <cell r="S113">
            <v>8.3419535238095257</v>
          </cell>
          <cell r="T113">
            <v>0.25243898412698412</v>
          </cell>
          <cell r="U113">
            <v>0.20370273015873017</v>
          </cell>
          <cell r="V113">
            <v>0.22444799999999998</v>
          </cell>
        </row>
      </sheetData>
      <sheetData sheetId="7">
        <row r="109">
          <cell r="B109">
            <v>1000</v>
          </cell>
          <cell r="C109">
            <v>505</v>
          </cell>
          <cell r="D109">
            <v>887</v>
          </cell>
          <cell r="E109">
            <v>2101</v>
          </cell>
          <cell r="F109">
            <v>238</v>
          </cell>
          <cell r="G109">
            <v>493</v>
          </cell>
          <cell r="H109">
            <v>268</v>
          </cell>
          <cell r="I109">
            <v>6358</v>
          </cell>
        </row>
        <row r="113">
          <cell r="N113">
            <v>0.17907263492063494</v>
          </cell>
          <cell r="O113">
            <v>0.5269287619047619</v>
          </cell>
          <cell r="P113">
            <v>1.4351876825396825</v>
          </cell>
          <cell r="Q113">
            <v>0.19284761904761905</v>
          </cell>
          <cell r="R113">
            <v>0.34075187301587301</v>
          </cell>
          <cell r="S113">
            <v>9.2363809523809542E-2</v>
          </cell>
          <cell r="T113">
            <v>5.9336252698412695</v>
          </cell>
        </row>
      </sheetData>
      <sheetData sheetId="8">
        <row r="109">
          <cell r="B109">
            <v>990</v>
          </cell>
          <cell r="C109">
            <v>8700</v>
          </cell>
          <cell r="D109">
            <v>9731</v>
          </cell>
        </row>
        <row r="113">
          <cell r="H113">
            <v>0.54184685714285719</v>
          </cell>
          <cell r="I113">
            <v>6.9159693968253961</v>
          </cell>
          <cell r="J113">
            <v>10.1660846984127</v>
          </cell>
        </row>
      </sheetData>
      <sheetData sheetId="9">
        <row r="109">
          <cell r="B109">
            <v>1028</v>
          </cell>
          <cell r="C109">
            <v>3132</v>
          </cell>
          <cell r="D109">
            <v>13493</v>
          </cell>
        </row>
        <row r="113">
          <cell r="H113">
            <v>0.56477790476190481</v>
          </cell>
          <cell r="I113">
            <v>2.0674092698412698</v>
          </cell>
          <cell r="J113">
            <v>14.503295492063492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18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19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20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21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22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23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24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25"/>
      <sheetData sheetId="26"/>
      <sheetData sheetId="27"/>
      <sheetData sheetId="28"/>
      <sheetData sheetId="29"/>
      <sheetData sheetId="30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1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32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33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34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35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36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37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38"/>
      <sheetData sheetId="39"/>
      <sheetData sheetId="40"/>
      <sheetData sheetId="41"/>
      <sheetData sheetId="42"/>
      <sheetData sheetId="43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44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5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46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47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48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49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50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WAPC FTE Annual history"/>
      <sheetName val="WAPC FTE 2 yr history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15435</v>
          </cell>
          <cell r="C109">
            <v>660</v>
          </cell>
        </row>
        <row r="113">
          <cell r="G113">
            <v>14.580818666666669</v>
          </cell>
          <cell r="H113">
            <v>0.48664177777777778</v>
          </cell>
        </row>
      </sheetData>
      <sheetData sheetId="3">
        <row r="109">
          <cell r="B109">
            <v>707</v>
          </cell>
          <cell r="C109">
            <v>1000</v>
          </cell>
          <cell r="D109">
            <v>451</v>
          </cell>
          <cell r="E109">
            <v>1890</v>
          </cell>
          <cell r="F109">
            <v>1107</v>
          </cell>
          <cell r="G109">
            <v>810</v>
          </cell>
          <cell r="H109">
            <v>4295</v>
          </cell>
          <cell r="I109">
            <v>385</v>
          </cell>
          <cell r="J109">
            <v>1135</v>
          </cell>
          <cell r="K109">
            <v>687</v>
          </cell>
          <cell r="L109">
            <v>2571</v>
          </cell>
        </row>
        <row r="113">
          <cell r="P113">
            <v>0.55651301587301594</v>
          </cell>
          <cell r="Q113">
            <v>0.74148952380952382</v>
          </cell>
          <cell r="R113">
            <v>0.4399474285714286</v>
          </cell>
          <cell r="S113">
            <v>1.2596709841269842</v>
          </cell>
          <cell r="T113">
            <v>1.0693057777777777</v>
          </cell>
          <cell r="U113">
            <v>0.63273003174603171</v>
          </cell>
          <cell r="V113">
            <v>3.6402278095238096</v>
          </cell>
          <cell r="W113">
            <v>0.22747606349206351</v>
          </cell>
          <cell r="X113">
            <v>1.5756669206349203</v>
          </cell>
          <cell r="Y113">
            <v>0.63593930158730172</v>
          </cell>
          <cell r="Z113">
            <v>1.8643123809523814</v>
          </cell>
        </row>
      </sheetData>
      <sheetData sheetId="4">
        <row r="109">
          <cell r="B109">
            <v>25241</v>
          </cell>
          <cell r="C109">
            <v>298</v>
          </cell>
          <cell r="D109">
            <v>2583</v>
          </cell>
        </row>
        <row r="113">
          <cell r="H113">
            <v>29.987510857142862</v>
          </cell>
          <cell r="I113">
            <v>0.13378120634920634</v>
          </cell>
          <cell r="J113">
            <v>1.0502143492063494</v>
          </cell>
        </row>
      </sheetData>
      <sheetData sheetId="5">
        <row r="109">
          <cell r="B109">
            <v>3715</v>
          </cell>
          <cell r="C109">
            <v>915</v>
          </cell>
          <cell r="D109">
            <v>583</v>
          </cell>
          <cell r="E109">
            <v>724</v>
          </cell>
          <cell r="F109">
            <v>328</v>
          </cell>
          <cell r="G109">
            <v>675</v>
          </cell>
          <cell r="H109">
            <v>977</v>
          </cell>
          <cell r="I109">
            <v>251</v>
          </cell>
          <cell r="J109">
            <v>471</v>
          </cell>
          <cell r="K109">
            <v>1087</v>
          </cell>
          <cell r="L109">
            <v>3014</v>
          </cell>
          <cell r="M109">
            <v>839</v>
          </cell>
          <cell r="N109">
            <v>6059</v>
          </cell>
          <cell r="O109">
            <v>493</v>
          </cell>
        </row>
        <row r="113">
          <cell r="S113">
            <v>2.4905257142857145</v>
          </cell>
          <cell r="T113">
            <v>0.6592542222222223</v>
          </cell>
          <cell r="U113">
            <v>0.5536307301587301</v>
          </cell>
          <cell r="V113">
            <v>0.56521701587301587</v>
          </cell>
          <cell r="W113">
            <v>0.30409879365079368</v>
          </cell>
          <cell r="X113">
            <v>0.33873282539682542</v>
          </cell>
          <cell r="Y113">
            <v>0.51397346031746027</v>
          </cell>
          <cell r="Z113">
            <v>0.27940914285714286</v>
          </cell>
          <cell r="AA113">
            <v>0.42342514285714289</v>
          </cell>
          <cell r="AB113">
            <v>0.72022514285714301</v>
          </cell>
          <cell r="AC113">
            <v>2.3063979682539681</v>
          </cell>
          <cell r="AD113">
            <v>0.5762665396825396</v>
          </cell>
          <cell r="AE113">
            <v>4.3687503492063495</v>
          </cell>
          <cell r="AF113">
            <v>0.45297041269841276</v>
          </cell>
        </row>
      </sheetData>
      <sheetData sheetId="6">
        <row r="109">
          <cell r="B109">
            <v>16315</v>
          </cell>
          <cell r="C109">
            <v>543</v>
          </cell>
          <cell r="D109">
            <v>278</v>
          </cell>
          <cell r="E109">
            <v>2728</v>
          </cell>
          <cell r="F109">
            <v>1353</v>
          </cell>
          <cell r="G109">
            <v>8669</v>
          </cell>
          <cell r="H109">
            <v>303</v>
          </cell>
          <cell r="I109">
            <v>233</v>
          </cell>
          <cell r="J109">
            <v>130</v>
          </cell>
        </row>
        <row r="113">
          <cell r="N113">
            <v>18.795555428571429</v>
          </cell>
          <cell r="O113">
            <v>0.43251504761904769</v>
          </cell>
          <cell r="P113">
            <v>0.20621244444444445</v>
          </cell>
          <cell r="Q113">
            <v>2.0203848888888887</v>
          </cell>
          <cell r="R113">
            <v>1.3311873015873015</v>
          </cell>
          <cell r="S113">
            <v>7.5698824126984139</v>
          </cell>
          <cell r="T113">
            <v>0.24278031746031747</v>
          </cell>
          <cell r="U113">
            <v>0.177152</v>
          </cell>
          <cell r="V113">
            <v>0.17594107936507936</v>
          </cell>
        </row>
      </sheetData>
      <sheetData sheetId="7">
        <row r="109">
          <cell r="B109">
            <v>891</v>
          </cell>
          <cell r="C109">
            <v>484</v>
          </cell>
          <cell r="D109">
            <v>921</v>
          </cell>
          <cell r="E109">
            <v>1489</v>
          </cell>
          <cell r="F109">
            <v>273</v>
          </cell>
          <cell r="G109">
            <v>508</v>
          </cell>
          <cell r="H109">
            <v>222</v>
          </cell>
          <cell r="I109">
            <v>8297</v>
          </cell>
        </row>
        <row r="113">
          <cell r="M113">
            <v>0.41909307936507939</v>
          </cell>
          <cell r="N113">
            <v>0.18090374603174603</v>
          </cell>
          <cell r="O113">
            <v>0.50809828571428584</v>
          </cell>
          <cell r="P113">
            <v>1.2003266031746032</v>
          </cell>
          <cell r="Q113">
            <v>0.16974438095238095</v>
          </cell>
          <cell r="R113">
            <v>0.365872507936508</v>
          </cell>
          <cell r="S113">
            <v>8.2865904761904766E-2</v>
          </cell>
          <cell r="T113">
            <v>6.2209245714285712</v>
          </cell>
        </row>
      </sheetData>
      <sheetData sheetId="8">
        <row r="109">
          <cell r="B109">
            <v>1064</v>
          </cell>
          <cell r="C109">
            <v>7848</v>
          </cell>
          <cell r="D109">
            <v>9878</v>
          </cell>
        </row>
        <row r="113">
          <cell r="H113">
            <v>0.62415492063492062</v>
          </cell>
          <cell r="I113">
            <v>5.3266030476190469</v>
          </cell>
          <cell r="J113">
            <v>9.4757643174603174</v>
          </cell>
        </row>
      </sheetData>
      <sheetData sheetId="9">
        <row r="109">
          <cell r="B109">
            <v>741</v>
          </cell>
          <cell r="C109">
            <v>2834</v>
          </cell>
          <cell r="D109">
            <v>14342</v>
          </cell>
        </row>
        <row r="113">
          <cell r="H113">
            <v>0.486592380952381</v>
          </cell>
          <cell r="I113">
            <v>1.8277852698412698</v>
          </cell>
          <cell r="J113">
            <v>13.673153396825398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15455</v>
          </cell>
          <cell r="C109">
            <v>1016</v>
          </cell>
        </row>
        <row r="113">
          <cell r="G113">
            <v>15.500693206349208</v>
          </cell>
          <cell r="H113">
            <v>0.62643085714285707</v>
          </cell>
        </row>
      </sheetData>
      <sheetData sheetId="18">
        <row r="109">
          <cell r="B109">
            <v>745</v>
          </cell>
          <cell r="C109">
            <v>1259</v>
          </cell>
          <cell r="D109">
            <v>589</v>
          </cell>
          <cell r="E109">
            <v>1843</v>
          </cell>
          <cell r="F109">
            <v>1254</v>
          </cell>
          <cell r="G109">
            <v>922</v>
          </cell>
          <cell r="H109">
            <v>4117</v>
          </cell>
          <cell r="I109">
            <v>457</v>
          </cell>
          <cell r="J109">
            <v>1027</v>
          </cell>
          <cell r="K109">
            <v>785</v>
          </cell>
          <cell r="L109">
            <v>2703</v>
          </cell>
        </row>
        <row r="113">
          <cell r="P113">
            <v>0.61956901587301583</v>
          </cell>
          <cell r="Q113">
            <v>0.96128977777777791</v>
          </cell>
          <cell r="R113">
            <v>0.53158755555555559</v>
          </cell>
          <cell r="S113">
            <v>1.1888480000000001</v>
          </cell>
          <cell r="T113">
            <v>1.2305589841269842</v>
          </cell>
          <cell r="U113">
            <v>0.91446679365079375</v>
          </cell>
          <cell r="V113">
            <v>3.5050349206349205</v>
          </cell>
          <cell r="W113">
            <v>0.30534895238095244</v>
          </cell>
          <cell r="X113">
            <v>1.6111159365079366</v>
          </cell>
          <cell r="Y113">
            <v>0.70477053968253955</v>
          </cell>
          <cell r="Z113">
            <v>2.0634629841269843</v>
          </cell>
        </row>
      </sheetData>
      <sheetData sheetId="19">
        <row r="109">
          <cell r="B109">
            <v>21408</v>
          </cell>
          <cell r="C109">
            <v>172</v>
          </cell>
          <cell r="D109">
            <v>2041</v>
          </cell>
        </row>
        <row r="113">
          <cell r="H113">
            <v>29.085548698412698</v>
          </cell>
          <cell r="I113">
            <v>0.14729092063492064</v>
          </cell>
          <cell r="J113">
            <v>1.3727003174603178</v>
          </cell>
        </row>
      </sheetData>
      <sheetData sheetId="20">
        <row r="109">
          <cell r="B109">
            <v>3101</v>
          </cell>
          <cell r="C109">
            <v>1030</v>
          </cell>
          <cell r="D109">
            <v>630</v>
          </cell>
          <cell r="E109">
            <v>848</v>
          </cell>
          <cell r="F109">
            <v>296</v>
          </cell>
          <cell r="G109">
            <v>572</v>
          </cell>
          <cell r="H109">
            <v>842</v>
          </cell>
          <cell r="I109">
            <v>225</v>
          </cell>
          <cell r="J109">
            <v>387</v>
          </cell>
          <cell r="K109">
            <v>949</v>
          </cell>
          <cell r="L109">
            <v>2374</v>
          </cell>
          <cell r="M109">
            <v>772</v>
          </cell>
          <cell r="N109">
            <v>5225</v>
          </cell>
          <cell r="O109">
            <v>751</v>
          </cell>
        </row>
        <row r="113">
          <cell r="S113">
            <v>2.4808479999999999</v>
          </cell>
          <cell r="T113">
            <v>0.70452774603174617</v>
          </cell>
          <cell r="U113">
            <v>0.54795898412698418</v>
          </cell>
          <cell r="V113">
            <v>0.60634831746031748</v>
          </cell>
          <cell r="W113">
            <v>0.40371098412698414</v>
          </cell>
          <cell r="X113">
            <v>0.31895314285714294</v>
          </cell>
          <cell r="Y113">
            <v>0.55397676190476197</v>
          </cell>
          <cell r="Z113">
            <v>0.24340012698412697</v>
          </cell>
          <cell r="AA113">
            <v>0.31511885714285709</v>
          </cell>
          <cell r="AB113">
            <v>0.73460914285714274</v>
          </cell>
          <cell r="AC113">
            <v>2.1863617777777775</v>
          </cell>
          <cell r="AD113">
            <v>0.59778501587301591</v>
          </cell>
          <cell r="AE113">
            <v>4.478483047619048</v>
          </cell>
          <cell r="AF113">
            <v>0.60692825396825389</v>
          </cell>
        </row>
      </sheetData>
      <sheetData sheetId="21">
        <row r="109">
          <cell r="B109">
            <v>17513</v>
          </cell>
          <cell r="C109">
            <v>716</v>
          </cell>
          <cell r="D109">
            <v>300</v>
          </cell>
          <cell r="E109">
            <v>2439</v>
          </cell>
          <cell r="F109">
            <v>1583</v>
          </cell>
          <cell r="G109">
            <v>9523</v>
          </cell>
          <cell r="H109">
            <v>331</v>
          </cell>
          <cell r="I109">
            <v>283</v>
          </cell>
          <cell r="J109">
            <v>170</v>
          </cell>
        </row>
        <row r="113">
          <cell r="N113">
            <v>20.165888761904764</v>
          </cell>
          <cell r="O113">
            <v>0.41597473015873021</v>
          </cell>
          <cell r="P113">
            <v>0.25482234920634922</v>
          </cell>
          <cell r="Q113">
            <v>1.9581846349206351</v>
          </cell>
          <cell r="R113">
            <v>1.3806421587301587</v>
          </cell>
          <cell r="S113">
            <v>8.3419535238095257</v>
          </cell>
          <cell r="T113">
            <v>0.25243898412698412</v>
          </cell>
          <cell r="U113">
            <v>0.20370273015873017</v>
          </cell>
          <cell r="V113">
            <v>0.22444799999999998</v>
          </cell>
        </row>
      </sheetData>
      <sheetData sheetId="22">
        <row r="109">
          <cell r="B109">
            <v>1000</v>
          </cell>
          <cell r="C109">
            <v>505</v>
          </cell>
          <cell r="D109">
            <v>887</v>
          </cell>
          <cell r="E109">
            <v>2101</v>
          </cell>
          <cell r="F109">
            <v>238</v>
          </cell>
          <cell r="G109">
            <v>493</v>
          </cell>
          <cell r="H109">
            <v>268</v>
          </cell>
          <cell r="I109">
            <v>6358</v>
          </cell>
        </row>
        <row r="113">
          <cell r="M113">
            <v>0.47396114285714291</v>
          </cell>
          <cell r="N113">
            <v>0.17907263492063494</v>
          </cell>
          <cell r="O113">
            <v>0.5269287619047619</v>
          </cell>
          <cell r="P113">
            <v>1.4351876825396825</v>
          </cell>
          <cell r="Q113">
            <v>0.19284761904761905</v>
          </cell>
          <cell r="R113">
            <v>0.34075187301587301</v>
          </cell>
          <cell r="S113">
            <v>9.2363809523809542E-2</v>
          </cell>
          <cell r="T113">
            <v>5.9336252698412695</v>
          </cell>
        </row>
      </sheetData>
      <sheetData sheetId="23">
        <row r="109">
          <cell r="B109">
            <v>990</v>
          </cell>
          <cell r="C109">
            <v>8700</v>
          </cell>
          <cell r="D109">
            <v>9731</v>
          </cell>
        </row>
        <row r="113">
          <cell r="H113">
            <v>0.54184685714285719</v>
          </cell>
          <cell r="I113">
            <v>6.9159693968253961</v>
          </cell>
          <cell r="J113">
            <v>10.1660846984127</v>
          </cell>
        </row>
      </sheetData>
      <sheetData sheetId="24">
        <row r="109">
          <cell r="B109">
            <v>1028</v>
          </cell>
          <cell r="C109">
            <v>3132</v>
          </cell>
          <cell r="D109">
            <v>13493</v>
          </cell>
        </row>
        <row r="113">
          <cell r="H113">
            <v>0.56477790476190481</v>
          </cell>
          <cell r="I113">
            <v>2.0674092698412698</v>
          </cell>
          <cell r="J113">
            <v>14.503295492063492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33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34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35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36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37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38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39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40"/>
      <sheetData sheetId="41"/>
      <sheetData sheetId="42"/>
      <sheetData sheetId="43"/>
      <sheetData sheetId="44"/>
      <sheetData sheetId="45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46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47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48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49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50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51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52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WAPC"/>
      <sheetName val="Total 2021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County average 2021"/>
      <sheetName val="County variance 2021"/>
      <sheetName val="Workload per clerk 2021"/>
      <sheetName val="WAPC FTE Annual history"/>
      <sheetName val="WAPC FTE 2 yr history"/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16196</v>
          </cell>
          <cell r="C109">
            <v>767</v>
          </cell>
        </row>
        <row r="113">
          <cell r="G113">
            <v>15.095050412698413</v>
          </cell>
          <cell r="H113">
            <v>0.46567073015873023</v>
          </cell>
        </row>
      </sheetData>
      <sheetData sheetId="3">
        <row r="109">
          <cell r="B109">
            <v>1369</v>
          </cell>
          <cell r="C109">
            <v>1163</v>
          </cell>
          <cell r="D109">
            <v>529</v>
          </cell>
          <cell r="E109">
            <v>1783</v>
          </cell>
          <cell r="F109">
            <v>1286</v>
          </cell>
          <cell r="G109">
            <v>497</v>
          </cell>
          <cell r="H109">
            <v>5500</v>
          </cell>
          <cell r="I109">
            <v>492</v>
          </cell>
          <cell r="J109">
            <v>1178</v>
          </cell>
          <cell r="K109">
            <v>592</v>
          </cell>
          <cell r="L109">
            <v>2577</v>
          </cell>
        </row>
        <row r="113">
          <cell r="P113">
            <v>0.84040126984126995</v>
          </cell>
          <cell r="Q113">
            <v>0.9316471111111112</v>
          </cell>
          <cell r="R113">
            <v>0.5002874920634921</v>
          </cell>
          <cell r="S113">
            <v>1.2812534603174603</v>
          </cell>
          <cell r="T113">
            <v>1.259856888888889</v>
          </cell>
          <cell r="U113">
            <v>0.5129356190476192</v>
          </cell>
          <cell r="V113">
            <v>3.7663326984126986</v>
          </cell>
          <cell r="W113">
            <v>0.30914120634920633</v>
          </cell>
          <cell r="X113">
            <v>1.5069998730158731</v>
          </cell>
          <cell r="Y113">
            <v>0.54774933333333331</v>
          </cell>
          <cell r="Z113">
            <v>1.9279307936507935</v>
          </cell>
        </row>
      </sheetData>
      <sheetData sheetId="4">
        <row r="109">
          <cell r="B109">
            <v>24249</v>
          </cell>
          <cell r="C109">
            <v>300</v>
          </cell>
          <cell r="D109">
            <v>2310</v>
          </cell>
        </row>
        <row r="113">
          <cell r="H113">
            <v>29.527607999999997</v>
          </cell>
          <cell r="I113">
            <v>0.21174806349206349</v>
          </cell>
          <cell r="J113">
            <v>1.1757168253968255</v>
          </cell>
        </row>
      </sheetData>
      <sheetData sheetId="5">
        <row r="109">
          <cell r="B109">
            <v>3806</v>
          </cell>
          <cell r="C109">
            <v>902</v>
          </cell>
          <cell r="D109">
            <v>638</v>
          </cell>
          <cell r="E109">
            <v>969</v>
          </cell>
          <cell r="F109">
            <v>310</v>
          </cell>
          <cell r="G109">
            <v>574</v>
          </cell>
          <cell r="H109">
            <v>1212</v>
          </cell>
          <cell r="I109">
            <v>274</v>
          </cell>
          <cell r="J109">
            <v>370</v>
          </cell>
          <cell r="K109">
            <v>1185</v>
          </cell>
          <cell r="L109">
            <v>3038</v>
          </cell>
          <cell r="M109">
            <v>782</v>
          </cell>
          <cell r="N109">
            <v>6090</v>
          </cell>
          <cell r="O109">
            <v>497</v>
          </cell>
        </row>
        <row r="113">
          <cell r="S113">
            <v>2.4156507936507938</v>
          </cell>
          <cell r="T113">
            <v>0.59899860317460318</v>
          </cell>
          <cell r="U113">
            <v>0.38849206349206356</v>
          </cell>
          <cell r="V113">
            <v>0.48027466666666674</v>
          </cell>
          <cell r="W113">
            <v>0.31006653968253972</v>
          </cell>
          <cell r="X113">
            <v>0.33536469841269845</v>
          </cell>
          <cell r="Y113">
            <v>0.50887631746031758</v>
          </cell>
          <cell r="Z113">
            <v>0.32834742857142862</v>
          </cell>
          <cell r="AA113">
            <v>0.33265041269841272</v>
          </cell>
          <cell r="AB113">
            <v>0.68718730158730157</v>
          </cell>
          <cell r="AC113">
            <v>2.3380844444444442</v>
          </cell>
          <cell r="AD113">
            <v>0.47009219047619061</v>
          </cell>
          <cell r="AE113">
            <v>4.1940452063492062</v>
          </cell>
          <cell r="AF113">
            <v>0.50158780952380966</v>
          </cell>
        </row>
      </sheetData>
      <sheetData sheetId="6">
        <row r="109">
          <cell r="B109">
            <v>16482</v>
          </cell>
          <cell r="C109">
            <v>582</v>
          </cell>
          <cell r="D109">
            <v>363</v>
          </cell>
          <cell r="E109">
            <v>2430</v>
          </cell>
          <cell r="F109">
            <v>1354</v>
          </cell>
          <cell r="G109">
            <v>8559</v>
          </cell>
          <cell r="H109">
            <v>421</v>
          </cell>
          <cell r="I109">
            <v>279</v>
          </cell>
          <cell r="J109">
            <v>155</v>
          </cell>
        </row>
        <row r="113">
          <cell r="N113">
            <v>19.074665396825399</v>
          </cell>
          <cell r="O113">
            <v>0.46230933333333335</v>
          </cell>
          <cell r="P113">
            <v>0.25774984126984124</v>
          </cell>
          <cell r="Q113">
            <v>1.9369617777777777</v>
          </cell>
          <cell r="R113">
            <v>1.5349447619047618</v>
          </cell>
          <cell r="S113">
            <v>7.2055215238095229</v>
          </cell>
          <cell r="T113">
            <v>0.25853955555555552</v>
          </cell>
          <cell r="U113">
            <v>0.21062031746031745</v>
          </cell>
          <cell r="V113">
            <v>0.18109130158730161</v>
          </cell>
        </row>
      </sheetData>
      <sheetData sheetId="7">
        <row r="109">
          <cell r="B109">
            <v>1158</v>
          </cell>
          <cell r="C109">
            <v>558</v>
          </cell>
          <cell r="D109">
            <v>1039</v>
          </cell>
          <cell r="E109">
            <v>1590</v>
          </cell>
          <cell r="F109">
            <v>230</v>
          </cell>
          <cell r="G109">
            <v>691</v>
          </cell>
          <cell r="H109">
            <v>225</v>
          </cell>
          <cell r="I109">
            <v>8378</v>
          </cell>
        </row>
        <row r="113">
          <cell r="M113">
            <v>0.39474463492063494</v>
          </cell>
          <cell r="N113">
            <v>0.20359377777777776</v>
          </cell>
          <cell r="O113">
            <v>0.57936634920634922</v>
          </cell>
          <cell r="P113">
            <v>1.2858233650793651</v>
          </cell>
          <cell r="Q113">
            <v>0.20108190476190477</v>
          </cell>
          <cell r="R113">
            <v>0.42857244444444448</v>
          </cell>
          <cell r="S113">
            <v>7.014044444444445E-2</v>
          </cell>
          <cell r="T113">
            <v>5.8033278730158724</v>
          </cell>
        </row>
      </sheetData>
      <sheetData sheetId="8">
        <row r="109">
          <cell r="B109">
            <v>1072</v>
          </cell>
          <cell r="C109">
            <v>7900</v>
          </cell>
          <cell r="D109">
            <v>9761</v>
          </cell>
        </row>
        <row r="113">
          <cell r="H113">
            <v>0.59682463492063487</v>
          </cell>
          <cell r="I113">
            <v>5.2887843809523796</v>
          </cell>
          <cell r="J113">
            <v>8.8002130793650792</v>
          </cell>
        </row>
      </sheetData>
      <sheetData sheetId="9">
        <row r="109">
          <cell r="B109">
            <v>579</v>
          </cell>
          <cell r="C109">
            <v>2798</v>
          </cell>
          <cell r="D109">
            <v>14387</v>
          </cell>
        </row>
        <row r="113">
          <cell r="H113">
            <v>0.40917726984126984</v>
          </cell>
          <cell r="I113">
            <v>1.7436062222222222</v>
          </cell>
          <cell r="J113">
            <v>12.67368965079365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15435</v>
          </cell>
          <cell r="C109">
            <v>660</v>
          </cell>
        </row>
        <row r="113">
          <cell r="G113">
            <v>14.580818666666669</v>
          </cell>
          <cell r="H113">
            <v>0.48664177777777778</v>
          </cell>
        </row>
      </sheetData>
      <sheetData sheetId="18">
        <row r="109">
          <cell r="B109">
            <v>707</v>
          </cell>
          <cell r="C109">
            <v>1000</v>
          </cell>
          <cell r="D109">
            <v>451</v>
          </cell>
          <cell r="E109">
            <v>1890</v>
          </cell>
          <cell r="F109">
            <v>1107</v>
          </cell>
          <cell r="G109">
            <v>810</v>
          </cell>
          <cell r="H109">
            <v>4295</v>
          </cell>
          <cell r="I109">
            <v>385</v>
          </cell>
          <cell r="J109">
            <v>1135</v>
          </cell>
          <cell r="K109">
            <v>687</v>
          </cell>
          <cell r="L109">
            <v>2571</v>
          </cell>
        </row>
        <row r="113">
          <cell r="P113">
            <v>0.55651301587301594</v>
          </cell>
          <cell r="Q113">
            <v>0.74148952380952382</v>
          </cell>
          <cell r="R113">
            <v>0.4399474285714286</v>
          </cell>
          <cell r="S113">
            <v>1.2596709841269842</v>
          </cell>
          <cell r="T113">
            <v>1.0693057777777777</v>
          </cell>
          <cell r="U113">
            <v>0.63273003174603171</v>
          </cell>
          <cell r="V113">
            <v>3.6402278095238096</v>
          </cell>
          <cell r="W113">
            <v>0.22747606349206351</v>
          </cell>
          <cell r="X113">
            <v>1.5756669206349203</v>
          </cell>
          <cell r="Y113">
            <v>0.63593930158730172</v>
          </cell>
          <cell r="Z113">
            <v>1.8643123809523814</v>
          </cell>
        </row>
      </sheetData>
      <sheetData sheetId="19">
        <row r="109">
          <cell r="B109">
            <v>25241</v>
          </cell>
          <cell r="C109">
            <v>298</v>
          </cell>
          <cell r="D109">
            <v>2583</v>
          </cell>
        </row>
        <row r="113">
          <cell r="H113">
            <v>29.987510857142862</v>
          </cell>
          <cell r="I113">
            <v>0.13378120634920634</v>
          </cell>
          <cell r="J113">
            <v>1.0502143492063494</v>
          </cell>
        </row>
      </sheetData>
      <sheetData sheetId="20">
        <row r="109">
          <cell r="B109">
            <v>3715</v>
          </cell>
          <cell r="C109">
            <v>915</v>
          </cell>
          <cell r="D109">
            <v>583</v>
          </cell>
          <cell r="E109">
            <v>724</v>
          </cell>
          <cell r="F109">
            <v>328</v>
          </cell>
          <cell r="G109">
            <v>675</v>
          </cell>
          <cell r="H109">
            <v>977</v>
          </cell>
          <cell r="I109">
            <v>251</v>
          </cell>
          <cell r="J109">
            <v>471</v>
          </cell>
          <cell r="K109">
            <v>1087</v>
          </cell>
          <cell r="L109">
            <v>3014</v>
          </cell>
          <cell r="M109">
            <v>839</v>
          </cell>
          <cell r="N109">
            <v>6059</v>
          </cell>
          <cell r="O109">
            <v>493</v>
          </cell>
        </row>
        <row r="113">
          <cell r="S113">
            <v>2.4905257142857145</v>
          </cell>
          <cell r="T113">
            <v>0.6592542222222223</v>
          </cell>
          <cell r="U113">
            <v>0.5536307301587301</v>
          </cell>
          <cell r="V113">
            <v>0.56521701587301587</v>
          </cell>
          <cell r="W113">
            <v>0.30409879365079368</v>
          </cell>
          <cell r="X113">
            <v>0.33873282539682542</v>
          </cell>
          <cell r="Y113">
            <v>0.51397346031746027</v>
          </cell>
          <cell r="Z113">
            <v>0.27940914285714286</v>
          </cell>
          <cell r="AA113">
            <v>0.42342514285714289</v>
          </cell>
          <cell r="AB113">
            <v>0.72022514285714301</v>
          </cell>
          <cell r="AC113">
            <v>2.3063979682539681</v>
          </cell>
          <cell r="AD113">
            <v>0.5762665396825396</v>
          </cell>
          <cell r="AE113">
            <v>4.3687503492063495</v>
          </cell>
          <cell r="AF113">
            <v>0.45297041269841276</v>
          </cell>
        </row>
      </sheetData>
      <sheetData sheetId="21">
        <row r="109">
          <cell r="B109">
            <v>16315</v>
          </cell>
          <cell r="C109">
            <v>543</v>
          </cell>
          <cell r="D109">
            <v>278</v>
          </cell>
          <cell r="E109">
            <v>2728</v>
          </cell>
          <cell r="F109">
            <v>1353</v>
          </cell>
          <cell r="G109">
            <v>8669</v>
          </cell>
          <cell r="H109">
            <v>303</v>
          </cell>
          <cell r="I109">
            <v>233</v>
          </cell>
          <cell r="J109">
            <v>130</v>
          </cell>
        </row>
        <row r="113">
          <cell r="N113">
            <v>18.795555428571429</v>
          </cell>
          <cell r="O113">
            <v>0.43251504761904769</v>
          </cell>
          <cell r="P113">
            <v>0.20621244444444445</v>
          </cell>
          <cell r="Q113">
            <v>2.0203848888888887</v>
          </cell>
          <cell r="R113">
            <v>1.3311873015873015</v>
          </cell>
          <cell r="S113">
            <v>7.5698824126984139</v>
          </cell>
          <cell r="T113">
            <v>0.24278031746031747</v>
          </cell>
          <cell r="U113">
            <v>0.177152</v>
          </cell>
          <cell r="V113">
            <v>0.17594107936507936</v>
          </cell>
        </row>
      </sheetData>
      <sheetData sheetId="22">
        <row r="109">
          <cell r="B109">
            <v>891</v>
          </cell>
          <cell r="C109">
            <v>484</v>
          </cell>
          <cell r="D109">
            <v>921</v>
          </cell>
          <cell r="E109">
            <v>1489</v>
          </cell>
          <cell r="F109">
            <v>273</v>
          </cell>
          <cell r="G109">
            <v>508</v>
          </cell>
          <cell r="H109">
            <v>222</v>
          </cell>
          <cell r="I109">
            <v>8297</v>
          </cell>
        </row>
        <row r="113">
          <cell r="M113">
            <v>0.41909307936507939</v>
          </cell>
          <cell r="N113">
            <v>0.18090374603174603</v>
          </cell>
          <cell r="O113">
            <v>0.50809828571428584</v>
          </cell>
          <cell r="P113">
            <v>1.2003266031746032</v>
          </cell>
          <cell r="Q113">
            <v>0.16974438095238095</v>
          </cell>
          <cell r="R113">
            <v>0.365872507936508</v>
          </cell>
          <cell r="S113">
            <v>8.2865904761904766E-2</v>
          </cell>
          <cell r="T113">
            <v>6.2209245714285712</v>
          </cell>
        </row>
      </sheetData>
      <sheetData sheetId="23">
        <row r="109">
          <cell r="B109">
            <v>1064</v>
          </cell>
          <cell r="C109">
            <v>7848</v>
          </cell>
          <cell r="D109">
            <v>9878</v>
          </cell>
        </row>
        <row r="113">
          <cell r="H113">
            <v>0.62415492063492062</v>
          </cell>
          <cell r="I113">
            <v>5.3266030476190469</v>
          </cell>
          <cell r="J113">
            <v>9.4757643174603174</v>
          </cell>
        </row>
      </sheetData>
      <sheetData sheetId="24">
        <row r="109">
          <cell r="B109">
            <v>741</v>
          </cell>
          <cell r="C109">
            <v>2834</v>
          </cell>
          <cell r="D109">
            <v>14342</v>
          </cell>
        </row>
        <row r="113">
          <cell r="H113">
            <v>0.486592380952381</v>
          </cell>
          <cell r="I113">
            <v>1.8277852698412698</v>
          </cell>
          <cell r="J113">
            <v>13.673153396825398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WAPC"/>
      <sheetName val="Total 2022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County average 2022"/>
      <sheetName val="County variance 2022"/>
      <sheetName val="Workload per clerk 2022"/>
      <sheetName val="WAPC FTE Annual history"/>
      <sheetName val="WAPC FTE 2 yr history (2)"/>
      <sheetName val="2021 WAPC"/>
      <sheetName val="Total 2021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County average 2021"/>
      <sheetName val="County variance 2021"/>
      <sheetName val="Workload per clerk 2021"/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12727</v>
          </cell>
          <cell r="C109">
            <v>674</v>
          </cell>
        </row>
        <row r="113">
          <cell r="G113">
            <v>14.131053968253969</v>
          </cell>
          <cell r="H113">
            <v>0.44621231746031748</v>
          </cell>
        </row>
      </sheetData>
      <sheetData sheetId="3">
        <row r="109">
          <cell r="B109">
            <v>1454</v>
          </cell>
          <cell r="C109">
            <v>956</v>
          </cell>
          <cell r="D109">
            <v>410</v>
          </cell>
          <cell r="E109">
            <v>2007</v>
          </cell>
          <cell r="F109">
            <v>848</v>
          </cell>
          <cell r="G109">
            <v>633</v>
          </cell>
          <cell r="H109">
            <v>4373</v>
          </cell>
          <cell r="I109">
            <v>370</v>
          </cell>
          <cell r="J109">
            <v>1639</v>
          </cell>
          <cell r="K109">
            <v>462</v>
          </cell>
          <cell r="L109">
            <v>1798</v>
          </cell>
        </row>
        <row r="113">
          <cell r="P113">
            <v>0.85488279365079367</v>
          </cell>
          <cell r="Q113">
            <v>0.79798374603174604</v>
          </cell>
          <cell r="R113">
            <v>0.49072825396825392</v>
          </cell>
          <cell r="S113">
            <v>1.1068739047619047</v>
          </cell>
          <cell r="T113">
            <v>0.8571389206349207</v>
          </cell>
          <cell r="U113">
            <v>0.44612507936507945</v>
          </cell>
          <cell r="V113">
            <v>3.3228624761904761</v>
          </cell>
          <cell r="W113">
            <v>0.20742666666666668</v>
          </cell>
          <cell r="X113">
            <v>1.7542111746031748</v>
          </cell>
          <cell r="Y113">
            <v>0.313568126984127</v>
          </cell>
          <cell r="Z113">
            <v>1.5747687619047621</v>
          </cell>
        </row>
      </sheetData>
      <sheetData sheetId="4">
        <row r="109">
          <cell r="B109">
            <v>23887</v>
          </cell>
          <cell r="C109">
            <v>267</v>
          </cell>
          <cell r="D109">
            <v>1814</v>
          </cell>
        </row>
        <row r="113">
          <cell r="H113">
            <v>28.323030349206352</v>
          </cell>
          <cell r="I113">
            <v>0.1996151111111111</v>
          </cell>
          <cell r="J113">
            <v>0.90114526984126986</v>
          </cell>
        </row>
      </sheetData>
      <sheetData sheetId="5">
        <row r="109">
          <cell r="B109">
            <v>3568</v>
          </cell>
          <cell r="C109">
            <v>756</v>
          </cell>
          <cell r="D109">
            <v>544</v>
          </cell>
          <cell r="E109">
            <v>729</v>
          </cell>
          <cell r="F109">
            <v>276</v>
          </cell>
          <cell r="G109">
            <v>577</v>
          </cell>
          <cell r="H109">
            <v>793</v>
          </cell>
          <cell r="I109">
            <v>351</v>
          </cell>
          <cell r="J109">
            <v>379</v>
          </cell>
          <cell r="K109">
            <v>971</v>
          </cell>
          <cell r="L109">
            <v>2591</v>
          </cell>
          <cell r="M109">
            <v>577</v>
          </cell>
          <cell r="N109">
            <v>4450</v>
          </cell>
          <cell r="O109">
            <v>405</v>
          </cell>
        </row>
        <row r="113">
          <cell r="S113">
            <v>2.1618208253968256</v>
          </cell>
          <cell r="T113">
            <v>0.52788228571428575</v>
          </cell>
          <cell r="U113">
            <v>0.31109625396825397</v>
          </cell>
          <cell r="V113">
            <v>0.47709587301587297</v>
          </cell>
          <cell r="W113">
            <v>0.28933841269841276</v>
          </cell>
          <cell r="X113">
            <v>0.34441815873015874</v>
          </cell>
          <cell r="Y113">
            <v>0.34247657142857146</v>
          </cell>
          <cell r="Z113">
            <v>0.15479174603174606</v>
          </cell>
          <cell r="AA113">
            <v>0.36122336507936509</v>
          </cell>
          <cell r="AB113">
            <v>0.70222882539682552</v>
          </cell>
          <cell r="AC113">
            <v>2.0070839365079363</v>
          </cell>
          <cell r="AD113">
            <v>0.46189714285714289</v>
          </cell>
          <cell r="AE113">
            <v>3.5364641269841277</v>
          </cell>
          <cell r="AF113">
            <v>0.40162793650793654</v>
          </cell>
        </row>
      </sheetData>
      <sheetData sheetId="6">
        <row r="109">
          <cell r="B109">
            <v>14595</v>
          </cell>
          <cell r="C109">
            <v>398</v>
          </cell>
          <cell r="D109">
            <v>356</v>
          </cell>
          <cell r="E109">
            <v>2225</v>
          </cell>
          <cell r="F109">
            <v>1054</v>
          </cell>
          <cell r="G109">
            <v>8475</v>
          </cell>
          <cell r="H109">
            <v>330</v>
          </cell>
          <cell r="I109">
            <v>215</v>
          </cell>
          <cell r="J109">
            <v>106</v>
          </cell>
        </row>
        <row r="113">
          <cell r="N113">
            <v>16.795633777777777</v>
          </cell>
          <cell r="O113">
            <v>0.36703250793650793</v>
          </cell>
          <cell r="P113">
            <v>0.20576330158730161</v>
          </cell>
          <cell r="Q113">
            <v>1.7155495873015874</v>
          </cell>
          <cell r="R113">
            <v>1.2563568253968256</v>
          </cell>
          <cell r="S113">
            <v>7.0273993650793658</v>
          </cell>
          <cell r="T113">
            <v>0.18362565079365079</v>
          </cell>
          <cell r="U113">
            <v>0.19213650793650794</v>
          </cell>
          <cell r="V113">
            <v>0.13130273015873015</v>
          </cell>
        </row>
      </sheetData>
      <sheetData sheetId="7">
        <row r="109">
          <cell r="B109">
            <v>792</v>
          </cell>
          <cell r="C109">
            <v>511</v>
          </cell>
          <cell r="D109">
            <v>995</v>
          </cell>
          <cell r="E109">
            <v>2009</v>
          </cell>
          <cell r="F109">
            <v>243</v>
          </cell>
          <cell r="G109">
            <v>512</v>
          </cell>
          <cell r="H109">
            <v>303</v>
          </cell>
          <cell r="I109">
            <v>6996</v>
          </cell>
        </row>
        <row r="113">
          <cell r="M113">
            <v>0.42530539682539686</v>
          </cell>
          <cell r="N113">
            <v>0.18624266666666667</v>
          </cell>
          <cell r="O113">
            <v>0.60572063492063499</v>
          </cell>
          <cell r="P113">
            <v>1.3677895873015873</v>
          </cell>
          <cell r="Q113">
            <v>0.19404457142857143</v>
          </cell>
          <cell r="R113">
            <v>0.30175441269841269</v>
          </cell>
          <cell r="S113">
            <v>7.8042031746031734E-2</v>
          </cell>
          <cell r="T113">
            <v>5.3919246984126987</v>
          </cell>
        </row>
      </sheetData>
      <sheetData sheetId="8">
        <row r="109">
          <cell r="B109">
            <v>1013</v>
          </cell>
          <cell r="C109">
            <v>7873</v>
          </cell>
          <cell r="D109">
            <v>9011</v>
          </cell>
        </row>
        <row r="113">
          <cell r="H113">
            <v>0.55673714285714293</v>
          </cell>
          <cell r="I113">
            <v>5.3408377142857137</v>
          </cell>
          <cell r="J113">
            <v>9.1773941587301593</v>
          </cell>
        </row>
      </sheetData>
      <sheetData sheetId="9">
        <row r="109">
          <cell r="B109">
            <v>805</v>
          </cell>
          <cell r="C109">
            <v>3406</v>
          </cell>
          <cell r="D109">
            <v>12218</v>
          </cell>
        </row>
        <row r="113">
          <cell r="H113">
            <v>0.34297079365079364</v>
          </cell>
          <cell r="I113">
            <v>1.9464838095238095</v>
          </cell>
          <cell r="J113">
            <v>12.256973714285715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16196</v>
          </cell>
          <cell r="C109">
            <v>767</v>
          </cell>
        </row>
        <row r="113">
          <cell r="G113">
            <v>15.095050412698413</v>
          </cell>
          <cell r="H113">
            <v>0.46567073015873023</v>
          </cell>
        </row>
      </sheetData>
      <sheetData sheetId="18">
        <row r="109">
          <cell r="B109">
            <v>1369</v>
          </cell>
          <cell r="C109">
            <v>1163</v>
          </cell>
          <cell r="D109">
            <v>529</v>
          </cell>
          <cell r="E109">
            <v>1783</v>
          </cell>
          <cell r="F109">
            <v>1286</v>
          </cell>
          <cell r="G109">
            <v>497</v>
          </cell>
          <cell r="H109">
            <v>5500</v>
          </cell>
          <cell r="I109">
            <v>492</v>
          </cell>
          <cell r="J109">
            <v>1178</v>
          </cell>
          <cell r="K109">
            <v>592</v>
          </cell>
          <cell r="L109">
            <v>2577</v>
          </cell>
        </row>
        <row r="113">
          <cell r="P113">
            <v>0.84040126984126995</v>
          </cell>
          <cell r="Q113">
            <v>0.9316471111111112</v>
          </cell>
          <cell r="R113">
            <v>0.5002874920634921</v>
          </cell>
          <cell r="S113">
            <v>1.2812534603174603</v>
          </cell>
          <cell r="T113">
            <v>1.259856888888889</v>
          </cell>
          <cell r="U113">
            <v>0.5129356190476192</v>
          </cell>
          <cell r="V113">
            <v>3.7663326984126986</v>
          </cell>
          <cell r="W113">
            <v>0.30914120634920633</v>
          </cell>
          <cell r="X113">
            <v>1.5069998730158731</v>
          </cell>
          <cell r="Y113">
            <v>0.54774933333333331</v>
          </cell>
          <cell r="Z113">
            <v>1.9279307936507935</v>
          </cell>
        </row>
      </sheetData>
      <sheetData sheetId="19">
        <row r="109">
          <cell r="B109">
            <v>24249</v>
          </cell>
          <cell r="C109">
            <v>300</v>
          </cell>
          <cell r="D109">
            <v>2310</v>
          </cell>
        </row>
        <row r="113">
          <cell r="H113">
            <v>29.527607999999997</v>
          </cell>
          <cell r="I113">
            <v>0.21174806349206349</v>
          </cell>
          <cell r="J113">
            <v>1.1757168253968255</v>
          </cell>
        </row>
      </sheetData>
      <sheetData sheetId="20">
        <row r="109">
          <cell r="B109">
            <v>3806</v>
          </cell>
          <cell r="C109">
            <v>902</v>
          </cell>
          <cell r="D109">
            <v>638</v>
          </cell>
          <cell r="E109">
            <v>969</v>
          </cell>
          <cell r="F109">
            <v>310</v>
          </cell>
          <cell r="G109">
            <v>574</v>
          </cell>
          <cell r="H109">
            <v>1212</v>
          </cell>
          <cell r="I109">
            <v>274</v>
          </cell>
          <cell r="J109">
            <v>370</v>
          </cell>
          <cell r="K109">
            <v>1185</v>
          </cell>
          <cell r="L109">
            <v>3038</v>
          </cell>
          <cell r="M109">
            <v>782</v>
          </cell>
          <cell r="N109">
            <v>6090</v>
          </cell>
          <cell r="O109">
            <v>497</v>
          </cell>
        </row>
        <row r="113">
          <cell r="S113">
            <v>2.4156507936507938</v>
          </cell>
          <cell r="T113">
            <v>0.59899860317460318</v>
          </cell>
          <cell r="U113">
            <v>0.38849206349206356</v>
          </cell>
          <cell r="V113">
            <v>0.48027466666666674</v>
          </cell>
          <cell r="W113">
            <v>0.31006653968253972</v>
          </cell>
          <cell r="X113">
            <v>0.33536469841269845</v>
          </cell>
          <cell r="Y113">
            <v>0.50887631746031758</v>
          </cell>
          <cell r="Z113">
            <v>0.32834742857142862</v>
          </cell>
          <cell r="AA113">
            <v>0.33265041269841272</v>
          </cell>
          <cell r="AB113">
            <v>0.68718730158730157</v>
          </cell>
          <cell r="AC113">
            <v>2.3380844444444442</v>
          </cell>
          <cell r="AD113">
            <v>0.47009219047619061</v>
          </cell>
          <cell r="AE113">
            <v>4.1940452063492062</v>
          </cell>
          <cell r="AF113">
            <v>0.50158780952380966</v>
          </cell>
        </row>
      </sheetData>
      <sheetData sheetId="21">
        <row r="109">
          <cell r="B109">
            <v>16482</v>
          </cell>
          <cell r="C109">
            <v>582</v>
          </cell>
          <cell r="D109">
            <v>363</v>
          </cell>
          <cell r="E109">
            <v>2430</v>
          </cell>
          <cell r="F109">
            <v>1354</v>
          </cell>
          <cell r="G109">
            <v>8559</v>
          </cell>
          <cell r="H109">
            <v>421</v>
          </cell>
          <cell r="I109">
            <v>279</v>
          </cell>
          <cell r="J109">
            <v>155</v>
          </cell>
        </row>
        <row r="113">
          <cell r="N113">
            <v>19.074665396825399</v>
          </cell>
          <cell r="O113">
            <v>0.46230933333333335</v>
          </cell>
          <cell r="P113">
            <v>0.25774984126984124</v>
          </cell>
          <cell r="Q113">
            <v>1.9369617777777777</v>
          </cell>
          <cell r="R113">
            <v>1.5349447619047618</v>
          </cell>
          <cell r="S113">
            <v>7.2055215238095229</v>
          </cell>
          <cell r="T113">
            <v>0.25853955555555552</v>
          </cell>
          <cell r="U113">
            <v>0.21062031746031745</v>
          </cell>
          <cell r="V113">
            <v>0.18109130158730161</v>
          </cell>
        </row>
      </sheetData>
      <sheetData sheetId="22">
        <row r="109">
          <cell r="B109">
            <v>1158</v>
          </cell>
          <cell r="C109">
            <v>558</v>
          </cell>
          <cell r="D109">
            <v>1039</v>
          </cell>
          <cell r="E109">
            <v>1590</v>
          </cell>
          <cell r="F109">
            <v>230</v>
          </cell>
          <cell r="G109">
            <v>691</v>
          </cell>
          <cell r="H109">
            <v>225</v>
          </cell>
          <cell r="I109">
            <v>8378</v>
          </cell>
        </row>
        <row r="113">
          <cell r="M113">
            <v>0.39474463492063494</v>
          </cell>
          <cell r="N113">
            <v>0.20359377777777776</v>
          </cell>
          <cell r="O113">
            <v>0.57936634920634922</v>
          </cell>
          <cell r="P113">
            <v>1.2858233650793651</v>
          </cell>
          <cell r="Q113">
            <v>0.20108190476190477</v>
          </cell>
          <cell r="R113">
            <v>0.42857244444444448</v>
          </cell>
          <cell r="S113">
            <v>7.014044444444445E-2</v>
          </cell>
          <cell r="T113">
            <v>5.8033278730158724</v>
          </cell>
        </row>
      </sheetData>
      <sheetData sheetId="23">
        <row r="109">
          <cell r="B109">
            <v>1072</v>
          </cell>
          <cell r="C109">
            <v>7900</v>
          </cell>
          <cell r="D109">
            <v>9761</v>
          </cell>
        </row>
        <row r="113">
          <cell r="H113">
            <v>0.59682463492063487</v>
          </cell>
          <cell r="I113">
            <v>5.2887843809523796</v>
          </cell>
          <cell r="J113">
            <v>8.8002130793650792</v>
          </cell>
        </row>
      </sheetData>
      <sheetData sheetId="24">
        <row r="109">
          <cell r="B109">
            <v>579</v>
          </cell>
          <cell r="C109">
            <v>2798</v>
          </cell>
          <cell r="D109">
            <v>14387</v>
          </cell>
        </row>
        <row r="113">
          <cell r="H113">
            <v>0.40917726984126984</v>
          </cell>
          <cell r="I113">
            <v>1.7436062222222222</v>
          </cell>
          <cell r="J113">
            <v>12.67368965079365</v>
          </cell>
        </row>
      </sheetData>
      <sheetData sheetId="25"/>
      <sheetData sheetId="26"/>
      <sheetData sheetId="27"/>
      <sheetData sheetId="28"/>
      <sheetData sheetId="29"/>
      <sheetData sheetId="30">
        <row r="109">
          <cell r="B109">
            <v>15435</v>
          </cell>
          <cell r="C109">
            <v>660</v>
          </cell>
        </row>
        <row r="113">
          <cell r="G113">
            <v>14.580818666666669</v>
          </cell>
          <cell r="H113">
            <v>0.48664177777777778</v>
          </cell>
        </row>
      </sheetData>
      <sheetData sheetId="31">
        <row r="109">
          <cell r="B109">
            <v>707</v>
          </cell>
          <cell r="C109">
            <v>1000</v>
          </cell>
          <cell r="D109">
            <v>451</v>
          </cell>
          <cell r="E109">
            <v>1890</v>
          </cell>
          <cell r="F109">
            <v>1107</v>
          </cell>
          <cell r="G109">
            <v>810</v>
          </cell>
          <cell r="H109">
            <v>4295</v>
          </cell>
          <cell r="I109">
            <v>385</v>
          </cell>
          <cell r="J109">
            <v>1135</v>
          </cell>
          <cell r="K109">
            <v>687</v>
          </cell>
          <cell r="L109">
            <v>2571</v>
          </cell>
        </row>
        <row r="113">
          <cell r="P113">
            <v>0.55651301587301594</v>
          </cell>
          <cell r="Q113">
            <v>0.74148952380952382</v>
          </cell>
          <cell r="R113">
            <v>0.4399474285714286</v>
          </cell>
          <cell r="S113">
            <v>1.2596709841269842</v>
          </cell>
          <cell r="T113">
            <v>1.0693057777777777</v>
          </cell>
          <cell r="U113">
            <v>0.63273003174603171</v>
          </cell>
          <cell r="V113">
            <v>3.6402278095238096</v>
          </cell>
          <cell r="W113">
            <v>0.22747606349206351</v>
          </cell>
          <cell r="X113">
            <v>1.5756669206349203</v>
          </cell>
          <cell r="Y113">
            <v>0.63593930158730172</v>
          </cell>
          <cell r="Z113">
            <v>1.8643123809523814</v>
          </cell>
        </row>
      </sheetData>
      <sheetData sheetId="32">
        <row r="109">
          <cell r="B109">
            <v>25241</v>
          </cell>
          <cell r="C109">
            <v>298</v>
          </cell>
          <cell r="D109">
            <v>2583</v>
          </cell>
        </row>
        <row r="113">
          <cell r="H113">
            <v>29.987510857142862</v>
          </cell>
          <cell r="I113">
            <v>0.13378120634920634</v>
          </cell>
          <cell r="J113">
            <v>1.0502143492063494</v>
          </cell>
        </row>
      </sheetData>
      <sheetData sheetId="33">
        <row r="109">
          <cell r="B109">
            <v>3715</v>
          </cell>
          <cell r="C109">
            <v>915</v>
          </cell>
          <cell r="D109">
            <v>583</v>
          </cell>
          <cell r="E109">
            <v>724</v>
          </cell>
          <cell r="F109">
            <v>328</v>
          </cell>
          <cell r="G109">
            <v>675</v>
          </cell>
          <cell r="H109">
            <v>977</v>
          </cell>
          <cell r="I109">
            <v>251</v>
          </cell>
          <cell r="J109">
            <v>471</v>
          </cell>
          <cell r="K109">
            <v>1087</v>
          </cell>
          <cell r="L109">
            <v>3014</v>
          </cell>
          <cell r="M109">
            <v>839</v>
          </cell>
          <cell r="N109">
            <v>6059</v>
          </cell>
          <cell r="O109">
            <v>493</v>
          </cell>
        </row>
        <row r="113">
          <cell r="S113">
            <v>2.4905257142857145</v>
          </cell>
          <cell r="T113">
            <v>0.6592542222222223</v>
          </cell>
          <cell r="U113">
            <v>0.5536307301587301</v>
          </cell>
          <cell r="V113">
            <v>0.56521701587301587</v>
          </cell>
          <cell r="W113">
            <v>0.30409879365079368</v>
          </cell>
          <cell r="X113">
            <v>0.33873282539682542</v>
          </cell>
          <cell r="Y113">
            <v>0.51397346031746027</v>
          </cell>
          <cell r="Z113">
            <v>0.27940914285714286</v>
          </cell>
          <cell r="AA113">
            <v>0.42342514285714289</v>
          </cell>
          <cell r="AB113">
            <v>0.72022514285714301</v>
          </cell>
          <cell r="AC113">
            <v>2.3063979682539681</v>
          </cell>
          <cell r="AD113">
            <v>0.5762665396825396</v>
          </cell>
          <cell r="AE113">
            <v>4.3687503492063495</v>
          </cell>
          <cell r="AF113">
            <v>0.45297041269841276</v>
          </cell>
        </row>
      </sheetData>
      <sheetData sheetId="34">
        <row r="109">
          <cell r="B109">
            <v>16315</v>
          </cell>
          <cell r="C109">
            <v>543</v>
          </cell>
          <cell r="D109">
            <v>278</v>
          </cell>
          <cell r="E109">
            <v>2728</v>
          </cell>
          <cell r="F109">
            <v>1353</v>
          </cell>
          <cell r="G109">
            <v>8669</v>
          </cell>
          <cell r="H109">
            <v>303</v>
          </cell>
          <cell r="I109">
            <v>233</v>
          </cell>
          <cell r="J109">
            <v>130</v>
          </cell>
        </row>
        <row r="113">
          <cell r="N113">
            <v>18.795555428571429</v>
          </cell>
          <cell r="O113">
            <v>0.43251504761904769</v>
          </cell>
          <cell r="P113">
            <v>0.20621244444444445</v>
          </cell>
          <cell r="Q113">
            <v>2.0203848888888887</v>
          </cell>
          <cell r="R113">
            <v>1.3311873015873015</v>
          </cell>
          <cell r="S113">
            <v>7.5698824126984139</v>
          </cell>
          <cell r="T113">
            <v>0.24278031746031747</v>
          </cell>
          <cell r="U113">
            <v>0.177152</v>
          </cell>
          <cell r="V113">
            <v>0.17594107936507936</v>
          </cell>
        </row>
      </sheetData>
      <sheetData sheetId="35">
        <row r="109">
          <cell r="B109">
            <v>891</v>
          </cell>
          <cell r="C109">
            <v>484</v>
          </cell>
          <cell r="D109">
            <v>921</v>
          </cell>
          <cell r="E109">
            <v>1489</v>
          </cell>
          <cell r="F109">
            <v>273</v>
          </cell>
          <cell r="G109">
            <v>508</v>
          </cell>
          <cell r="H109">
            <v>222</v>
          </cell>
          <cell r="I109">
            <v>8297</v>
          </cell>
        </row>
        <row r="113">
          <cell r="M113">
            <v>0.41909307936507939</v>
          </cell>
          <cell r="N113">
            <v>0.18090374603174603</v>
          </cell>
          <cell r="O113">
            <v>0.50809828571428584</v>
          </cell>
          <cell r="P113">
            <v>1.2003266031746032</v>
          </cell>
          <cell r="Q113">
            <v>0.16974438095238095</v>
          </cell>
          <cell r="R113">
            <v>0.365872507936508</v>
          </cell>
          <cell r="S113">
            <v>8.2865904761904766E-2</v>
          </cell>
          <cell r="T113">
            <v>6.2209245714285712</v>
          </cell>
        </row>
      </sheetData>
      <sheetData sheetId="36">
        <row r="109">
          <cell r="B109">
            <v>1064</v>
          </cell>
          <cell r="C109">
            <v>7848</v>
          </cell>
          <cell r="D109">
            <v>9878</v>
          </cell>
        </row>
        <row r="113">
          <cell r="H113">
            <v>0.62415492063492062</v>
          </cell>
          <cell r="I113">
            <v>5.3266030476190469</v>
          </cell>
          <cell r="J113">
            <v>9.4757643174603174</v>
          </cell>
        </row>
      </sheetData>
      <sheetData sheetId="37">
        <row r="109">
          <cell r="B109">
            <v>741</v>
          </cell>
          <cell r="C109">
            <v>2834</v>
          </cell>
          <cell r="D109">
            <v>14342</v>
          </cell>
        </row>
        <row r="113">
          <cell r="H113">
            <v>0.486592380952381</v>
          </cell>
          <cell r="I113">
            <v>1.8277852698412698</v>
          </cell>
          <cell r="J113">
            <v>13.673153396825398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2"/>
  <sheetViews>
    <sheetView zoomScaleNormal="100" workbookViewId="0">
      <pane xSplit="4" ySplit="3" topLeftCell="O4" activePane="bottomRight" state="frozen"/>
      <selection pane="topRight" activeCell="E1" sqref="E1"/>
      <selection pane="bottomLeft" activeCell="A4" sqref="A4"/>
      <selection pane="bottomRight" activeCell="AD11" sqref="AD11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4" width="8.88671875" style="1" hidden="1" customWidth="1"/>
    <col min="15" max="18" width="8.88671875" style="1" customWidth="1"/>
    <col min="19" max="19" width="9.77734375" style="1" customWidth="1"/>
    <col min="20" max="20" width="8.88671875" style="1" customWidth="1"/>
    <col min="21" max="21" width="9.77734375" style="1" hidden="1" customWidth="1"/>
    <col min="23" max="23" width="8.88671875" style="1" customWidth="1"/>
    <col min="25" max="25" width="2" customWidth="1"/>
    <col min="26" max="28" width="8.77734375" hidden="1" customWidth="1"/>
  </cols>
  <sheetData>
    <row r="1" spans="1:28" ht="12.75" customHeight="1" x14ac:dyDescent="0.2"/>
    <row r="2" spans="1:28" ht="18" x14ac:dyDescent="0.25">
      <c r="A2" s="154" t="s">
        <v>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8" ht="15.75" x14ac:dyDescent="0.25">
      <c r="A3" s="155" t="s">
        <v>1</v>
      </c>
      <c r="B3" s="155"/>
      <c r="C3" s="155"/>
      <c r="D3" s="156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1:28" x14ac:dyDescent="0.2">
      <c r="B4" s="3"/>
    </row>
    <row r="5" spans="1:28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5" t="s">
        <v>16</v>
      </c>
      <c r="T5" s="5" t="s">
        <v>17</v>
      </c>
      <c r="U5" s="5" t="s">
        <v>18</v>
      </c>
      <c r="V5" s="8" t="s">
        <v>19</v>
      </c>
      <c r="W5" s="5" t="s">
        <v>20</v>
      </c>
      <c r="X5" s="8" t="s">
        <v>21</v>
      </c>
      <c r="Y5" s="8"/>
      <c r="Z5" s="9" t="s">
        <v>22</v>
      </c>
      <c r="AA5" s="10" t="s">
        <v>23</v>
      </c>
      <c r="AB5" s="10" t="s">
        <v>24</v>
      </c>
    </row>
    <row r="6" spans="1:28" x14ac:dyDescent="0.2">
      <c r="G6" s="11"/>
      <c r="H6" s="12"/>
      <c r="Z6" s="13"/>
      <c r="AA6" s="14"/>
    </row>
    <row r="7" spans="1:28" ht="15.75" x14ac:dyDescent="0.25">
      <c r="B7" s="15" t="s">
        <v>25</v>
      </c>
      <c r="C7" s="15"/>
      <c r="D7" s="15" t="s">
        <v>26</v>
      </c>
      <c r="G7" s="16"/>
      <c r="H7" s="17"/>
      <c r="Z7" s="13"/>
      <c r="AA7" s="14"/>
    </row>
    <row r="8" spans="1:28" ht="15.75" x14ac:dyDescent="0.25">
      <c r="B8" s="15" t="s">
        <v>27</v>
      </c>
      <c r="C8" s="15"/>
      <c r="D8" s="15"/>
      <c r="G8" s="18"/>
      <c r="H8" s="19"/>
      <c r="Z8" s="13"/>
      <c r="AA8" s="14"/>
    </row>
    <row r="9" spans="1:28" x14ac:dyDescent="0.2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'[1] EC 2012'!$B$109</f>
        <v>25372</v>
      </c>
      <c r="L9" s="23">
        <f>'[1] EC 2012'!$J$113</f>
        <v>27.564623238095241</v>
      </c>
      <c r="M9" s="24">
        <f>'[1] EC 2013'!$B$109</f>
        <v>24035</v>
      </c>
      <c r="N9" s="23">
        <f>'[1] EC 2013'!$J$113</f>
        <v>26.237825904761902</v>
      </c>
      <c r="O9" s="24">
        <f>'[1] EC 2014'!$B$109</f>
        <v>24417</v>
      </c>
      <c r="P9" s="23">
        <f>'[1] EC 2014'!$J$113</f>
        <v>26.563171936507938</v>
      </c>
      <c r="Q9" s="24">
        <f>'[1] EC 2015'!$B$109</f>
        <v>23949</v>
      </c>
      <c r="R9" s="23">
        <f>'[1] EC 2015'!$J$113</f>
        <v>25.580667047619052</v>
      </c>
      <c r="S9" s="25">
        <f>AVERAGE(O9,Q9)</f>
        <v>24183</v>
      </c>
      <c r="T9" s="26">
        <f>AVERAGE(P9,R9)</f>
        <v>26.071919492063493</v>
      </c>
      <c r="U9" s="21">
        <f>T9-AA9</f>
        <v>-0.32808050793650523</v>
      </c>
      <c r="V9" s="27">
        <v>24</v>
      </c>
      <c r="W9" s="28">
        <f t="shared" ref="W9:W22" si="0">V9-T9</f>
        <v>-2.0719194920634934</v>
      </c>
      <c r="X9" s="29">
        <f t="shared" ref="X9:X23" si="1">+W9/V9</f>
        <v>-8.6329978835978885E-2</v>
      </c>
      <c r="Z9" s="25">
        <v>24226</v>
      </c>
      <c r="AA9" s="21">
        <v>26.4</v>
      </c>
      <c r="AB9" s="21">
        <v>26.9</v>
      </c>
    </row>
    <row r="10" spans="1:28" x14ac:dyDescent="0.2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'[1]NE 2012'!$H$109</f>
        <v>5183</v>
      </c>
      <c r="L10" s="23">
        <f>'[1]NE 2012'!$V$113</f>
        <v>3.4936693333333331</v>
      </c>
      <c r="M10" s="24">
        <f>'[1]NE 2013'!$H$109</f>
        <v>4798</v>
      </c>
      <c r="N10" s="23">
        <f>'[1]NE 2013'!$V$113</f>
        <v>3.3810723809523813</v>
      </c>
      <c r="O10" s="24">
        <f>'[1]NE 2014'!$H$109</f>
        <v>5645</v>
      </c>
      <c r="P10" s="23">
        <f>'[1]NE 2014'!$V$113</f>
        <v>4.0190039365079366</v>
      </c>
      <c r="Q10" s="24">
        <f>'[1]NE 2015'!$H$109</f>
        <v>5148</v>
      </c>
      <c r="R10" s="23">
        <f>'[1]NE 2015'!$V$113</f>
        <v>3.7712780952380949</v>
      </c>
      <c r="S10" s="25">
        <f t="shared" ref="S10:T22" si="2">AVERAGE(O10,Q10)</f>
        <v>5396.5</v>
      </c>
      <c r="T10" s="26">
        <f>AVERAGE(P10,R10)</f>
        <v>3.8951410158730155</v>
      </c>
      <c r="U10" s="21">
        <f t="shared" ref="U10:U22" si="3">T10-AA10</f>
        <v>0.19514101587301536</v>
      </c>
      <c r="V10" s="27">
        <v>4</v>
      </c>
      <c r="W10" s="1">
        <f t="shared" si="0"/>
        <v>0.10485898412698447</v>
      </c>
      <c r="X10" s="29">
        <f t="shared" si="1"/>
        <v>2.6214746031746117E-2</v>
      </c>
      <c r="Z10" s="25">
        <v>5222</v>
      </c>
      <c r="AA10" s="21">
        <v>3.7</v>
      </c>
      <c r="AB10" s="21">
        <v>3.44</v>
      </c>
    </row>
    <row r="11" spans="1:28" x14ac:dyDescent="0.2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'[1]NE 2012'!$L$109</f>
        <v>3603</v>
      </c>
      <c r="L11" s="23">
        <f>'[1]NE 2012'!$Z$113</f>
        <v>2.5015361269841274</v>
      </c>
      <c r="M11" s="24">
        <f>'[1]NE 2013'!$L$109</f>
        <v>3235</v>
      </c>
      <c r="N11" s="23">
        <f>'[1]NE 2013'!$Z$113</f>
        <v>2.7848220952380953</v>
      </c>
      <c r="O11" s="24">
        <f>'[1]NE 2014'!$L$109</f>
        <v>3028</v>
      </c>
      <c r="P11" s="23">
        <f>'[1]NE 2014'!$Z$113</f>
        <v>2.4283737142857147</v>
      </c>
      <c r="Q11" s="24">
        <f>'[1]NE 2015'!$L$109</f>
        <v>3029</v>
      </c>
      <c r="R11" s="23">
        <f>'[1]NE 2015'!$Z$113</f>
        <v>2.5185575873015873</v>
      </c>
      <c r="S11" s="25">
        <f t="shared" si="2"/>
        <v>3028.5</v>
      </c>
      <c r="T11" s="26">
        <f>AVERAGE(P11,R11)</f>
        <v>2.473465650793651</v>
      </c>
      <c r="U11" s="21">
        <f t="shared" si="3"/>
        <v>-0.13653434920634888</v>
      </c>
      <c r="V11" s="27">
        <v>3</v>
      </c>
      <c r="W11" s="1">
        <f t="shared" si="0"/>
        <v>0.52653434920634901</v>
      </c>
      <c r="X11" s="29">
        <f t="shared" si="1"/>
        <v>0.17551144973544966</v>
      </c>
      <c r="Z11" s="25">
        <v>3132</v>
      </c>
      <c r="AA11" s="21">
        <v>2.61</v>
      </c>
      <c r="AB11" s="21">
        <v>2.64</v>
      </c>
    </row>
    <row r="12" spans="1:28" x14ac:dyDescent="0.2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'[1]NE 2012'!$J$109</f>
        <v>2334</v>
      </c>
      <c r="L12" s="23">
        <f>'[1]NE 2012'!$X$113</f>
        <v>2.6160450793650796</v>
      </c>
      <c r="M12" s="24">
        <f>'[1]NE 2013'!$J$109</f>
        <v>2072</v>
      </c>
      <c r="N12" s="23">
        <f>'[1]NE 2013'!$X$113</f>
        <v>2.5136747936507939</v>
      </c>
      <c r="O12" s="24">
        <f>'[1]NE 2014'!$J$109</f>
        <v>1636</v>
      </c>
      <c r="P12" s="23">
        <f>'[1]NE 2014'!$X$113</f>
        <v>2.264623746031746</v>
      </c>
      <c r="Q12" s="24">
        <f>'[1]NE 2015'!$J$109</f>
        <v>2228</v>
      </c>
      <c r="R12" s="23">
        <f>'[1]NE 2015'!$X$113</f>
        <v>2.6719804444444448</v>
      </c>
      <c r="S12" s="25">
        <f t="shared" si="2"/>
        <v>1932</v>
      </c>
      <c r="T12" s="26">
        <f t="shared" si="2"/>
        <v>2.4683020952380952</v>
      </c>
      <c r="U12" s="21">
        <f t="shared" si="3"/>
        <v>7.830209523809506E-2</v>
      </c>
      <c r="V12" s="27">
        <v>2.5</v>
      </c>
      <c r="W12" s="30">
        <f t="shared" si="0"/>
        <v>3.1697904761904816E-2</v>
      </c>
      <c r="X12" s="29">
        <f t="shared" si="1"/>
        <v>1.2679161904761926E-2</v>
      </c>
      <c r="Z12" s="25">
        <v>1854</v>
      </c>
      <c r="AA12" s="21">
        <v>2.39</v>
      </c>
      <c r="AB12" s="21">
        <v>2.56</v>
      </c>
    </row>
    <row r="13" spans="1:28" x14ac:dyDescent="0.2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'[1]NEC 2012'!$B$109</f>
        <v>17456</v>
      </c>
      <c r="L13" s="23">
        <f>'[1]NEC 2012'!$G$113</f>
        <v>17.070813968253965</v>
      </c>
      <c r="M13" s="24">
        <f>'[1]NEC 2013'!$B$109</f>
        <v>14476</v>
      </c>
      <c r="N13" s="23">
        <f>'[1]NEC 2013'!$G$113</f>
        <v>16.374891047619048</v>
      </c>
      <c r="O13" s="24">
        <f>'[1]NEC 2014'!$B$109</f>
        <v>15365</v>
      </c>
      <c r="P13" s="23">
        <f>'[1]NEC 2014'!$G$113</f>
        <v>15.613249523809523</v>
      </c>
      <c r="Q13" s="24">
        <f>'[1]NEC 2015'!$B$109</f>
        <v>14922</v>
      </c>
      <c r="R13" s="23">
        <f>'[1]NEC 2015'!$G$113</f>
        <v>15.05428850793651</v>
      </c>
      <c r="S13" s="25">
        <f t="shared" si="2"/>
        <v>15143.5</v>
      </c>
      <c r="T13" s="26">
        <f t="shared" si="2"/>
        <v>15.333769015873017</v>
      </c>
      <c r="U13" s="21">
        <f t="shared" si="3"/>
        <v>-0.65623098412698333</v>
      </c>
      <c r="V13" s="27">
        <v>14</v>
      </c>
      <c r="W13" s="31">
        <f t="shared" si="0"/>
        <v>-1.3337690158730169</v>
      </c>
      <c r="X13" s="29">
        <f t="shared" si="1"/>
        <v>-9.5269215419501202E-2</v>
      </c>
      <c r="Z13" s="25">
        <v>14921</v>
      </c>
      <c r="AA13" s="21">
        <v>15.99</v>
      </c>
      <c r="AB13" s="21">
        <v>16.72</v>
      </c>
    </row>
    <row r="14" spans="1:28" x14ac:dyDescent="0.2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'[1]NC 2012 '!D109</f>
        <v>12875</v>
      </c>
      <c r="L14" s="23">
        <f>'[1]NC 2012 '!J113</f>
        <v>13.189653968253969</v>
      </c>
      <c r="M14" s="24">
        <f>'[1]NC 2013'!D109</f>
        <v>15830</v>
      </c>
      <c r="N14" s="23">
        <f>'[1]NC 2013'!J113</f>
        <v>15.846756952380954</v>
      </c>
      <c r="O14" s="24">
        <f>'[1]NC 2014'!$D$109</f>
        <v>15412</v>
      </c>
      <c r="P14" s="23">
        <f>'[1]NC 2014'!$J$113</f>
        <v>15.77739161904762</v>
      </c>
      <c r="Q14" s="24">
        <f>'[1]NC 2015'!$D$109</f>
        <v>16274</v>
      </c>
      <c r="R14" s="23">
        <f>'[1]NC 2015'!$J$113</f>
        <v>16.46759885714286</v>
      </c>
      <c r="S14" s="25">
        <f t="shared" si="2"/>
        <v>15843</v>
      </c>
      <c r="T14" s="26">
        <f t="shared" si="2"/>
        <v>16.12249523809524</v>
      </c>
      <c r="U14" s="21">
        <f t="shared" si="3"/>
        <v>0.31249523809523971</v>
      </c>
      <c r="V14" s="27">
        <v>12</v>
      </c>
      <c r="W14" s="31">
        <f t="shared" si="0"/>
        <v>-4.1224952380952402</v>
      </c>
      <c r="X14" s="29">
        <f t="shared" si="1"/>
        <v>-0.34354126984127004</v>
      </c>
      <c r="Z14" s="25">
        <v>15621</v>
      </c>
      <c r="AA14" s="21">
        <v>15.81</v>
      </c>
      <c r="AB14" s="21">
        <v>14.52</v>
      </c>
    </row>
    <row r="15" spans="1:28" x14ac:dyDescent="0.2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'[1]NW 2012'!$D$109</f>
        <v>10141</v>
      </c>
      <c r="L15" s="23">
        <f>'[1]NW 2012'!$J$113</f>
        <v>10.579470349206348</v>
      </c>
      <c r="M15" s="24">
        <f>'[1]NW 2013'!$D$109</f>
        <v>11822</v>
      </c>
      <c r="N15" s="23">
        <f>'[1]NW 2013'!$J$113</f>
        <v>12.789325968253971</v>
      </c>
      <c r="O15" s="24">
        <f>'[1]NW 2014'!$D$109</f>
        <v>12408</v>
      </c>
      <c r="P15" s="23">
        <f>'[1]NW 2014'!$J$113</f>
        <v>12.961006730158729</v>
      </c>
      <c r="Q15" s="24">
        <f>'[1]NW 2015'!$D$109</f>
        <v>12462</v>
      </c>
      <c r="R15" s="23">
        <f>'[1]NW 2015'!$J$113</f>
        <v>12.312637968253968</v>
      </c>
      <c r="S15" s="25">
        <f t="shared" si="2"/>
        <v>12435</v>
      </c>
      <c r="T15" s="26">
        <f t="shared" si="2"/>
        <v>12.636822349206348</v>
      </c>
      <c r="U15" s="21">
        <f t="shared" si="3"/>
        <v>-0.24317765079365294</v>
      </c>
      <c r="V15" s="27">
        <v>8</v>
      </c>
      <c r="W15" s="28">
        <f t="shared" si="0"/>
        <v>-4.6368223492063478</v>
      </c>
      <c r="X15" s="29">
        <f t="shared" si="1"/>
        <v>-0.57960279365079348</v>
      </c>
      <c r="Z15" s="25">
        <v>12115</v>
      </c>
      <c r="AA15" s="21">
        <v>12.88</v>
      </c>
      <c r="AB15" s="21">
        <v>11.68</v>
      </c>
    </row>
    <row r="16" spans="1:28" s="32" customFormat="1" x14ac:dyDescent="0.2">
      <c r="B16" s="32" t="s">
        <v>38</v>
      </c>
      <c r="C16" s="32">
        <v>4</v>
      </c>
      <c r="D16" s="33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'[1]NW 2014'!$C$109</f>
        <v>9840</v>
      </c>
      <c r="P16" s="23">
        <f>'[1]NW 2014'!$I$113</f>
        <v>7.7584726349206363</v>
      </c>
      <c r="Q16" s="34">
        <f>'[1]NW 2015'!$C$109</f>
        <v>11365</v>
      </c>
      <c r="R16" s="23">
        <f>'[1]NW 2015'!$I$113</f>
        <v>7.2995626666666658</v>
      </c>
      <c r="S16" s="25">
        <f t="shared" si="2"/>
        <v>10602.5</v>
      </c>
      <c r="T16" s="35">
        <f t="shared" si="2"/>
        <v>7.5290176507936515</v>
      </c>
      <c r="U16" s="23"/>
      <c r="V16" s="27">
        <v>6</v>
      </c>
      <c r="W16" s="36">
        <f t="shared" si="0"/>
        <v>-1.5290176507936515</v>
      </c>
      <c r="X16" s="37">
        <f t="shared" si="1"/>
        <v>-0.25483627513227525</v>
      </c>
      <c r="Z16" s="25">
        <v>9389</v>
      </c>
      <c r="AA16" s="23">
        <v>7.12</v>
      </c>
      <c r="AB16" s="23">
        <v>6</v>
      </c>
    </row>
    <row r="17" spans="2:28" x14ac:dyDescent="0.2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'[1]SC 2012'!$B$109</f>
        <v>16683</v>
      </c>
      <c r="L17" s="23">
        <f>'[1]SC 2012'!$N$113</f>
        <v>17.962856634920634</v>
      </c>
      <c r="M17" s="24">
        <f>'[1]SC 2013'!$B$109</f>
        <v>17545</v>
      </c>
      <c r="N17" s="23">
        <f>'[1]SC 2013'!$N$113</f>
        <v>19.071491174603178</v>
      </c>
      <c r="O17" s="24">
        <f>'[1]SC 2014'!$B$109</f>
        <v>20286</v>
      </c>
      <c r="P17" s="23">
        <f>'[1]SC 2014'!$N$113</f>
        <v>20.346910984126986</v>
      </c>
      <c r="Q17" s="24">
        <f>'[1]SC 2015'!$B$109</f>
        <v>18782</v>
      </c>
      <c r="R17" s="23">
        <f>'[1]SC 2015'!$N$113</f>
        <v>20.729759746031746</v>
      </c>
      <c r="S17" s="25">
        <f t="shared" si="2"/>
        <v>19534</v>
      </c>
      <c r="T17" s="26">
        <f t="shared" si="2"/>
        <v>20.538335365079366</v>
      </c>
      <c r="U17" s="21">
        <f t="shared" si="3"/>
        <v>0.828335365079365</v>
      </c>
      <c r="V17" s="27">
        <v>15</v>
      </c>
      <c r="W17" s="28">
        <f t="shared" si="0"/>
        <v>-5.5383353650793659</v>
      </c>
      <c r="X17" s="29">
        <f t="shared" si="1"/>
        <v>-0.36922235767195771</v>
      </c>
      <c r="Z17" s="25">
        <v>18916</v>
      </c>
      <c r="AA17" s="21">
        <v>19.71</v>
      </c>
      <c r="AB17" s="21">
        <v>18.52</v>
      </c>
    </row>
    <row r="18" spans="2:28" x14ac:dyDescent="0.2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'[1]SC 2012'!$G$109</f>
        <v>7227</v>
      </c>
      <c r="L18" s="23">
        <f>'[1]SC 2012'!$S$113</f>
        <v>6.5865592380952389</v>
      </c>
      <c r="M18" s="24">
        <f>'[1]SC 2013'!$G$109</f>
        <v>7613</v>
      </c>
      <c r="N18" s="23">
        <f>'[1]SC 2013'!$S$113</f>
        <v>6.9292480000000003</v>
      </c>
      <c r="O18" s="24">
        <f>'[1]SC 2014'!$G$109</f>
        <v>7441</v>
      </c>
      <c r="P18" s="23">
        <f>'[1]SC 2014'!$S$113</f>
        <v>6.845689523809523</v>
      </c>
      <c r="Q18" s="24">
        <f>'[1]SC 2015'!$G$109</f>
        <v>8430</v>
      </c>
      <c r="R18" s="23">
        <f>'[1]SC 2015'!$S$113</f>
        <v>7.70023365079365</v>
      </c>
      <c r="S18" s="25">
        <f t="shared" si="2"/>
        <v>7935.5</v>
      </c>
      <c r="T18" s="26">
        <f t="shared" si="2"/>
        <v>7.2729615873015865</v>
      </c>
      <c r="U18" s="21">
        <f t="shared" si="3"/>
        <v>0.3829615873015868</v>
      </c>
      <c r="V18" s="27">
        <v>5</v>
      </c>
      <c r="W18" s="31">
        <f t="shared" si="0"/>
        <v>-2.2729615873015865</v>
      </c>
      <c r="X18" s="29">
        <f t="shared" si="1"/>
        <v>-0.45459231746031731</v>
      </c>
      <c r="Z18" s="25">
        <v>7527</v>
      </c>
      <c r="AA18" s="21">
        <v>6.89</v>
      </c>
      <c r="AB18" s="21">
        <v>6.76</v>
      </c>
    </row>
    <row r="19" spans="2:28" x14ac:dyDescent="0.2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'[1]SE 2012'!$L$109</f>
        <v>4095</v>
      </c>
      <c r="L19" s="23">
        <f>'[1]SE 2012'!$AC$113</f>
        <v>2.6430572698412695</v>
      </c>
      <c r="M19" s="24">
        <f>'[1]SE 2013'!$L$109</f>
        <v>3935</v>
      </c>
      <c r="N19" s="23">
        <f>'[1]SE 2013'!$AC$113</f>
        <v>2.8469346031746032</v>
      </c>
      <c r="O19" s="24">
        <f>'[1]SE 2014'!$L$109</f>
        <v>3228</v>
      </c>
      <c r="P19" s="23">
        <f>'[1]SE 2014'!$AC$113</f>
        <v>2.4717358730158727</v>
      </c>
      <c r="Q19" s="24">
        <f>'[1]SE 2015'!$L$109</f>
        <v>3053</v>
      </c>
      <c r="R19" s="23">
        <f>'[1]SE 2015'!$AC$113</f>
        <v>2.2778124444444448</v>
      </c>
      <c r="S19" s="25">
        <f t="shared" si="2"/>
        <v>3140.5</v>
      </c>
      <c r="T19" s="26">
        <f t="shared" si="2"/>
        <v>2.3747741587301587</v>
      </c>
      <c r="U19" s="21">
        <f t="shared" si="3"/>
        <v>-0.28522584126984141</v>
      </c>
      <c r="V19" s="27">
        <v>4</v>
      </c>
      <c r="W19" s="30">
        <f t="shared" si="0"/>
        <v>1.6252258412698413</v>
      </c>
      <c r="X19" s="29">
        <f t="shared" si="1"/>
        <v>0.40630646031746032</v>
      </c>
      <c r="Z19" s="25">
        <v>3582</v>
      </c>
      <c r="AA19" s="21">
        <v>2.66</v>
      </c>
      <c r="AB19" s="21">
        <v>2.74</v>
      </c>
    </row>
    <row r="20" spans="2:28" x14ac:dyDescent="0.2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'[1]SE 2012'!$N$109</f>
        <v>5462</v>
      </c>
      <c r="L20" s="23">
        <f>'[1]SE 2012'!$AE$113</f>
        <v>4.9172755555555554</v>
      </c>
      <c r="M20" s="24">
        <f>'[1]SE 2013'!$N$109</f>
        <v>5360</v>
      </c>
      <c r="N20" s="23">
        <f>'[1]SE 2013'!$AE$113</f>
        <v>5.2753273650793657</v>
      </c>
      <c r="O20" s="24">
        <f>'[1]SE 2014'!$N$109</f>
        <v>5794</v>
      </c>
      <c r="P20" s="23">
        <f>'[1]SE 2014'!$AE$113</f>
        <v>5.2528364444444442</v>
      </c>
      <c r="Q20" s="24">
        <f>'[1]SE 2015'!$N$109</f>
        <v>6252</v>
      </c>
      <c r="R20" s="23">
        <f>'[1]SE 2015'!$AE$113</f>
        <v>5.6618591746031735</v>
      </c>
      <c r="S20" s="25">
        <f t="shared" si="2"/>
        <v>6023</v>
      </c>
      <c r="T20" s="26">
        <f t="shared" si="2"/>
        <v>5.4573478095238084</v>
      </c>
      <c r="U20" s="21">
        <f t="shared" si="3"/>
        <v>0.19734780952380859</v>
      </c>
      <c r="V20" s="27">
        <v>5</v>
      </c>
      <c r="W20" s="31">
        <f t="shared" si="0"/>
        <v>-0.45734780952380838</v>
      </c>
      <c r="X20" s="29">
        <f t="shared" si="1"/>
        <v>-9.1469561904761673E-2</v>
      </c>
      <c r="Z20" s="25">
        <v>5577</v>
      </c>
      <c r="AA20" s="21">
        <v>5.26</v>
      </c>
      <c r="AB20" s="21">
        <v>5.0999999999999996</v>
      </c>
    </row>
    <row r="21" spans="2:28" s="32" customFormat="1" x14ac:dyDescent="0.2">
      <c r="B21" s="32" t="s">
        <v>44</v>
      </c>
      <c r="C21" s="32">
        <v>2</v>
      </c>
      <c r="D21" s="33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'[1]SE 2014'!$B$109</f>
        <v>3228</v>
      </c>
      <c r="P21" s="23">
        <f>'[1]SE 2014'!$S$113</f>
        <v>2.5517500952380958</v>
      </c>
      <c r="Q21" s="34">
        <f>'[1]SE 2015'!$B$109</f>
        <v>3310</v>
      </c>
      <c r="R21" s="23">
        <f>'[1]SE 2015'!$S$113</f>
        <v>2.5765377777777778</v>
      </c>
      <c r="S21" s="25">
        <f t="shared" si="2"/>
        <v>3269</v>
      </c>
      <c r="T21" s="35">
        <f t="shared" si="2"/>
        <v>2.5641439365079366</v>
      </c>
      <c r="U21" s="23"/>
      <c r="V21" s="27">
        <v>3</v>
      </c>
      <c r="W21" s="38">
        <f t="shared" si="0"/>
        <v>0.43585606349206341</v>
      </c>
      <c r="X21" s="37">
        <f t="shared" si="1"/>
        <v>0.14528535449735447</v>
      </c>
      <c r="Z21" s="25">
        <v>3310</v>
      </c>
      <c r="AA21" s="23">
        <v>2.74</v>
      </c>
      <c r="AB21" s="23">
        <v>2.75</v>
      </c>
    </row>
    <row r="22" spans="2:28" x14ac:dyDescent="0.2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'[1]SW 2012'!$I$109</f>
        <v>8718</v>
      </c>
      <c r="L22" s="23">
        <f>'[1]SW 2012'!$T$113</f>
        <v>7.2402844444444447</v>
      </c>
      <c r="M22" s="24">
        <f>'[1]SW 2013'!$I$109</f>
        <v>10836</v>
      </c>
      <c r="N22" s="23">
        <f>'[1]SW 2013'!$T$113</f>
        <v>8.4832394920634915</v>
      </c>
      <c r="O22" s="24">
        <f>'[1]SW 2014'!$I$109</f>
        <v>10741</v>
      </c>
      <c r="P22" s="23">
        <f>'[1]SW 2014'!$T$113</f>
        <v>8.6044330158730169</v>
      </c>
      <c r="Q22" s="24">
        <f>'[1]SW 2015'!$I$109</f>
        <v>8163</v>
      </c>
      <c r="R22" s="23">
        <f>'[1]SW 2015'!$T$113</f>
        <v>7.2371206349206352</v>
      </c>
      <c r="S22" s="25">
        <f t="shared" si="2"/>
        <v>9452</v>
      </c>
      <c r="T22" s="26">
        <f t="shared" si="2"/>
        <v>7.9207768253968265</v>
      </c>
      <c r="U22" s="21">
        <f t="shared" si="3"/>
        <v>-0.61922317460317267</v>
      </c>
      <c r="V22" s="27">
        <v>6</v>
      </c>
      <c r="W22" s="31">
        <f t="shared" si="0"/>
        <v>-1.9207768253968265</v>
      </c>
      <c r="X22" s="29">
        <f t="shared" si="1"/>
        <v>-0.32012947089947108</v>
      </c>
      <c r="Z22" s="25">
        <v>10789</v>
      </c>
      <c r="AA22" s="21">
        <v>8.5399999999999991</v>
      </c>
      <c r="AB22" s="21">
        <v>7.86</v>
      </c>
    </row>
    <row r="23" spans="2:28" s="15" customFormat="1" ht="15.75" x14ac:dyDescent="0.25">
      <c r="D23" s="39" t="s">
        <v>50</v>
      </c>
      <c r="E23" s="40">
        <f t="shared" ref="E23:U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0">
        <f t="shared" si="4"/>
        <v>137918</v>
      </c>
      <c r="T23" s="43">
        <f t="shared" si="4"/>
        <v>132.65927219047617</v>
      </c>
      <c r="U23" s="41">
        <f t="shared" si="4"/>
        <v>-0.27388939682539393</v>
      </c>
      <c r="V23" s="41">
        <f>SUM(V9:V22)</f>
        <v>111.5</v>
      </c>
      <c r="W23" s="41">
        <f>SUM(W9:W22)</f>
        <v>-21.159272190476194</v>
      </c>
      <c r="X23" s="29">
        <f t="shared" si="1"/>
        <v>-0.18976925731368785</v>
      </c>
      <c r="Z23" s="44">
        <f>SUM(Z9:Z22)</f>
        <v>136181</v>
      </c>
      <c r="AA23" s="45">
        <f>SUM(AA9:AA22)</f>
        <v>132.70000000000002</v>
      </c>
      <c r="AB23" s="46">
        <f>SUM(AB9:AB22)</f>
        <v>128.19</v>
      </c>
    </row>
    <row r="24" spans="2:28" x14ac:dyDescent="0.2">
      <c r="E24" s="47"/>
      <c r="F24" s="47"/>
      <c r="G24" s="47"/>
      <c r="H24" s="47"/>
      <c r="Z24" s="13"/>
      <c r="AA24" s="48"/>
    </row>
    <row r="25" spans="2:28" ht="47.25" x14ac:dyDescent="0.25">
      <c r="B25" s="15" t="s">
        <v>51</v>
      </c>
      <c r="E25" s="49"/>
      <c r="F25" s="49"/>
      <c r="G25" s="49"/>
      <c r="H25" s="49"/>
      <c r="W25" s="5" t="s">
        <v>52</v>
      </c>
      <c r="X25" s="8" t="s">
        <v>53</v>
      </c>
      <c r="Z25" s="13"/>
      <c r="AA25" s="48"/>
    </row>
    <row r="26" spans="2:28" x14ac:dyDescent="0.2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'[1]SW 2012'!$B$109</f>
        <v>1365</v>
      </c>
      <c r="L26" s="23">
        <f>'[1]SW 2012'!$M$113</f>
        <v>0.73114349206349205</v>
      </c>
      <c r="M26" s="34">
        <f>'[1]SW 2013'!$B$109</f>
        <v>1355</v>
      </c>
      <c r="N26" s="23">
        <f>'[1]SW 2013'!$M$113</f>
        <v>0.6316951111111111</v>
      </c>
      <c r="O26" s="34">
        <f>'[1]SW 2014'!$B$109</f>
        <v>1474</v>
      </c>
      <c r="P26" s="23">
        <f>'[1]SW 2014'!$M$113</f>
        <v>0.63141028571428581</v>
      </c>
      <c r="Q26" s="34">
        <f>'[1]SW 2015'!$B$109</f>
        <v>1674</v>
      </c>
      <c r="R26" s="23">
        <f>'[1]SW 2015'!$M$113</f>
        <v>0.60242730158730162</v>
      </c>
      <c r="S26" s="25">
        <f>AVERAGE(O26,Q26)</f>
        <v>1574</v>
      </c>
      <c r="T26" s="26">
        <f>AVERAGE(P26,R26)</f>
        <v>0.61691879365079372</v>
      </c>
      <c r="U26" s="21">
        <f t="shared" ref="U26:U66" si="5">T26-AA26</f>
        <v>-1.3081206349206287E-2</v>
      </c>
      <c r="W26" s="1">
        <f>T26-AB26</f>
        <v>-6.3081206349206331E-2</v>
      </c>
      <c r="Z26" s="25">
        <v>1415</v>
      </c>
      <c r="AA26" s="21">
        <v>0.63</v>
      </c>
      <c r="AB26" s="21">
        <v>0.68</v>
      </c>
    </row>
    <row r="27" spans="2:28" s="33" customFormat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'[1]SE 2012'!$B$109</f>
        <v>3317</v>
      </c>
      <c r="L27" s="51">
        <f>'[1]SE 2012'!$S$113</f>
        <v>2.5807593650793654</v>
      </c>
      <c r="M27" s="52">
        <f>'[1]SE 2013'!$B$109</f>
        <v>3391</v>
      </c>
      <c r="N27" s="51">
        <f>'[1]SE 2013'!$S$113</f>
        <v>2.9289711746031744</v>
      </c>
      <c r="O27" s="52"/>
      <c r="P27" s="51"/>
      <c r="Q27" s="52"/>
      <c r="R27" s="51"/>
      <c r="S27" s="53"/>
      <c r="T27" s="54"/>
      <c r="U27" s="51">
        <f t="shared" si="5"/>
        <v>0</v>
      </c>
      <c r="W27" s="55"/>
      <c r="Z27" s="53"/>
      <c r="AA27" s="51"/>
      <c r="AB27" s="51"/>
    </row>
    <row r="28" spans="2:28" x14ac:dyDescent="0.2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'[1]NE 2012'!$B$109</f>
        <v>1063</v>
      </c>
      <c r="L28" s="23">
        <f>'[1]NE 2012'!$P$113</f>
        <v>0.89874311111111116</v>
      </c>
      <c r="M28" s="34">
        <f>'[1]NE 2013'!$B$109</f>
        <v>1089</v>
      </c>
      <c r="N28" s="23">
        <f>'[1]NE 2013'!$P$113</f>
        <v>1.0607770158730159</v>
      </c>
      <c r="O28" s="34">
        <f>'[1]NE 2014'!$B$109</f>
        <v>1361</v>
      </c>
      <c r="P28" s="23">
        <f>'[1]NE 2014'!$P$113</f>
        <v>1.1386060952380952</v>
      </c>
      <c r="Q28" s="34">
        <f>'[1]NE 2015'!$B$109</f>
        <v>1127</v>
      </c>
      <c r="R28" s="23">
        <f>'[1]NE 2015'!$P$113</f>
        <v>1.0458499047619048</v>
      </c>
      <c r="S28" s="25">
        <f t="shared" ref="S28:T66" si="6">AVERAGE(O28,Q28)</f>
        <v>1244</v>
      </c>
      <c r="T28" s="56">
        <f t="shared" si="6"/>
        <v>1.092228</v>
      </c>
      <c r="U28" s="21">
        <f t="shared" si="5"/>
        <v>-7.7720000000001122E-3</v>
      </c>
      <c r="W28" s="1">
        <f t="shared" ref="W28:W66" si="7">T28-AB28</f>
        <v>0.11222799999999999</v>
      </c>
      <c r="X28">
        <v>1</v>
      </c>
      <c r="Z28" s="25">
        <v>1225</v>
      </c>
      <c r="AA28" s="21">
        <v>1.1000000000000001</v>
      </c>
      <c r="AB28" s="21">
        <v>0.98</v>
      </c>
    </row>
    <row r="29" spans="2:28" x14ac:dyDescent="0.2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'[1]SW 2012'!$C$109</f>
        <v>1440</v>
      </c>
      <c r="L29" s="23">
        <f>'[1]SW 2012'!$N$113</f>
        <v>0.43798361904761901</v>
      </c>
      <c r="M29" s="34">
        <f>'[1]SW 2013'!$C$109</f>
        <v>2326</v>
      </c>
      <c r="N29" s="23">
        <f>'[1]SW 2013'!$N$113</f>
        <v>0.64582158730158734</v>
      </c>
      <c r="O29" s="34">
        <f>'[1]SW 2014'!$C$109</f>
        <v>2120</v>
      </c>
      <c r="P29" s="23">
        <f>'[1]SW 2014'!$N$113</f>
        <v>0.65019987301587301</v>
      </c>
      <c r="Q29" s="34">
        <f>'[1]SW 2015'!$C$109</f>
        <v>1496</v>
      </c>
      <c r="R29" s="23">
        <f>'[1]SW 2015'!$N$113</f>
        <v>0.44076507936507936</v>
      </c>
      <c r="S29" s="25">
        <f t="shared" si="6"/>
        <v>1808</v>
      </c>
      <c r="T29" s="26">
        <f t="shared" si="6"/>
        <v>0.54548247619047618</v>
      </c>
      <c r="U29" s="21">
        <f t="shared" si="5"/>
        <v>-0.10451752380952384</v>
      </c>
      <c r="W29" s="1">
        <f t="shared" si="7"/>
        <v>5.4824761904761488E-3</v>
      </c>
      <c r="Z29" s="25">
        <v>2223</v>
      </c>
      <c r="AA29" s="21">
        <v>0.65</v>
      </c>
      <c r="AB29" s="21">
        <v>0.54</v>
      </c>
    </row>
    <row r="30" spans="2:28" x14ac:dyDescent="0.2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'[1]NE 2012'!$C$109</f>
        <v>1985</v>
      </c>
      <c r="L30" s="23">
        <f>'[1]NE 2012'!$Q$113</f>
        <v>1.4562259047619048</v>
      </c>
      <c r="M30" s="34">
        <f>'[1]NE 2013'!$C$109</f>
        <v>2090</v>
      </c>
      <c r="N30" s="23">
        <f>'[1]NE 2013'!$Q$113</f>
        <v>1.5064918095238096</v>
      </c>
      <c r="O30" s="34">
        <f>'[1]NE 2014'!$C$109</f>
        <v>2138</v>
      </c>
      <c r="P30" s="23">
        <f>'[1]NE 2014'!$Q$113</f>
        <v>1.3271969523809524</v>
      </c>
      <c r="Q30" s="34">
        <f>'[1]NE 2015'!$C$109</f>
        <v>1845</v>
      </c>
      <c r="R30" s="23">
        <f>'[1]NE 2015'!$Q$113</f>
        <v>1.3825742222222224</v>
      </c>
      <c r="S30" s="25">
        <f t="shared" si="6"/>
        <v>1991.5</v>
      </c>
      <c r="T30" s="56">
        <f t="shared" si="6"/>
        <v>1.3548855873015873</v>
      </c>
      <c r="U30" s="21">
        <f t="shared" si="5"/>
        <v>-6.5114412698412671E-2</v>
      </c>
      <c r="W30" s="1">
        <f t="shared" si="7"/>
        <v>-0.12511441269841272</v>
      </c>
      <c r="X30">
        <v>1</v>
      </c>
      <c r="Z30" s="25">
        <v>2114</v>
      </c>
      <c r="AA30" s="21">
        <v>1.42</v>
      </c>
      <c r="AB30" s="21">
        <v>1.48</v>
      </c>
    </row>
    <row r="31" spans="2:28" x14ac:dyDescent="0.2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'[1]SW 2012'!$D$109</f>
        <v>1382</v>
      </c>
      <c r="L31" s="23">
        <f>'[1]SW 2012'!$O$113</f>
        <v>0.8346514285714286</v>
      </c>
      <c r="M31" s="34">
        <f>'[1]SW 2013'!$D$109</f>
        <v>1296</v>
      </c>
      <c r="N31" s="23">
        <f>'[1]SW 2013'!$O$113</f>
        <v>0.83522120634920649</v>
      </c>
      <c r="O31" s="34">
        <f>'[1]SW 2014'!$D$109</f>
        <v>1042</v>
      </c>
      <c r="P31" s="23">
        <f>'[1]SW 2014'!$O$113</f>
        <v>0.66974565079365089</v>
      </c>
      <c r="Q31" s="34">
        <f>'[1]SW 2015'!$D$109</f>
        <v>1097</v>
      </c>
      <c r="R31" s="23">
        <f>'[1]SW 2015'!$O$113</f>
        <v>0.56100838095238093</v>
      </c>
      <c r="S31" s="25">
        <f t="shared" si="6"/>
        <v>1069.5</v>
      </c>
      <c r="T31" s="26">
        <f t="shared" si="6"/>
        <v>0.61537701587301585</v>
      </c>
      <c r="U31" s="21">
        <f t="shared" si="5"/>
        <v>-0.13462298412698415</v>
      </c>
      <c r="W31" s="1">
        <f t="shared" si="7"/>
        <v>-0.21462298412698411</v>
      </c>
      <c r="Z31" s="25">
        <v>1169</v>
      </c>
      <c r="AA31" s="21">
        <v>0.75</v>
      </c>
      <c r="AB31" s="21">
        <v>0.83</v>
      </c>
    </row>
    <row r="32" spans="2:28" x14ac:dyDescent="0.2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'[1]NC 2012 '!B109</f>
        <v>2050</v>
      </c>
      <c r="L32" s="23">
        <f>'[1]NC 2012 '!H113</f>
        <v>1.0395874285714286</v>
      </c>
      <c r="M32" s="34">
        <f>'[1]NC 2013'!B109</f>
        <v>1587</v>
      </c>
      <c r="N32" s="23">
        <f>'[1]NC 2013'!H113</f>
        <v>0.90176558730158718</v>
      </c>
      <c r="O32" s="34">
        <f>'[1]NC 2014'!$B$109</f>
        <v>1390</v>
      </c>
      <c r="P32" s="23">
        <f>'[1]NC 2014'!$H$113</f>
        <v>0.68815390476190474</v>
      </c>
      <c r="Q32" s="34">
        <f>'[1]NC 2015'!$B$109</f>
        <v>1234</v>
      </c>
      <c r="R32" s="23">
        <f>'[1]NC 2015'!$H$113</f>
        <v>0.63461371428571434</v>
      </c>
      <c r="S32" s="25">
        <f t="shared" si="6"/>
        <v>1312</v>
      </c>
      <c r="T32" s="26">
        <f t="shared" si="6"/>
        <v>0.6613838095238096</v>
      </c>
      <c r="U32" s="21">
        <f t="shared" si="5"/>
        <v>-0.12861619047619044</v>
      </c>
      <c r="W32" s="1">
        <f t="shared" si="7"/>
        <v>-0.30861619047619038</v>
      </c>
      <c r="Z32" s="25">
        <v>1489</v>
      </c>
      <c r="AA32" s="21">
        <v>0.79</v>
      </c>
      <c r="AB32" s="21">
        <v>0.97</v>
      </c>
    </row>
    <row r="33" spans="2:28" x14ac:dyDescent="0.2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'[1]NE 2012'!$D$109</f>
        <v>843</v>
      </c>
      <c r="L33" s="23">
        <f>'[1]NE 2012'!$R$113</f>
        <v>0.62772609523809519</v>
      </c>
      <c r="M33" s="34">
        <f>'[1]NE 2013'!$D$109</f>
        <v>897</v>
      </c>
      <c r="N33" s="23">
        <f>'[1]NE 2013'!$R$113</f>
        <v>0.6796157460317459</v>
      </c>
      <c r="O33" s="34">
        <f>'[1]NE 2014'!$D$109</f>
        <v>784</v>
      </c>
      <c r="P33" s="23">
        <f>'[1]NE 2014'!$R$113</f>
        <v>0.63112406349206351</v>
      </c>
      <c r="Q33" s="34">
        <f>'[1]NE 2015'!$D$109</f>
        <v>900</v>
      </c>
      <c r="R33" s="23">
        <f>'[1]NE 2015'!$R$113</f>
        <v>0.68901955555555561</v>
      </c>
      <c r="S33" s="25">
        <f t="shared" si="6"/>
        <v>842</v>
      </c>
      <c r="T33" s="26">
        <f t="shared" si="6"/>
        <v>0.66007180952380962</v>
      </c>
      <c r="U33" s="21">
        <f t="shared" si="5"/>
        <v>7.1809523809585052E-5</v>
      </c>
      <c r="W33" s="1">
        <f t="shared" si="7"/>
        <v>1.0071809523809594E-2</v>
      </c>
      <c r="Z33" s="25">
        <v>841</v>
      </c>
      <c r="AA33" s="21">
        <v>0.66</v>
      </c>
      <c r="AB33" s="21">
        <v>0.65</v>
      </c>
    </row>
    <row r="34" spans="2:28" x14ac:dyDescent="0.2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'[1]SE 2012'!$C$109</f>
        <v>1410</v>
      </c>
      <c r="L34" s="23">
        <f>'[1]SE 2012'!$T$113</f>
        <v>1.0872095238095236</v>
      </c>
      <c r="M34" s="34">
        <f>'[1]SE 2013'!$C$109</f>
        <v>1402</v>
      </c>
      <c r="N34" s="23">
        <f>'[1]SE 2013'!$T$113</f>
        <v>0.88543542857142865</v>
      </c>
      <c r="O34" s="34">
        <f>'[1]SE 2014'!$C$109</f>
        <v>1255</v>
      </c>
      <c r="P34" s="23">
        <f>'[1]SE 2014'!$T$113</f>
        <v>0.94452482539682547</v>
      </c>
      <c r="Q34" s="34">
        <f>'[1]SE 2015'!$C$109</f>
        <v>1495</v>
      </c>
      <c r="R34" s="23">
        <f>'[1]SE 2015'!$T$113</f>
        <v>0.75333549206349215</v>
      </c>
      <c r="S34" s="25">
        <f t="shared" si="6"/>
        <v>1375</v>
      </c>
      <c r="T34" s="26">
        <f t="shared" si="6"/>
        <v>0.84893015873015876</v>
      </c>
      <c r="U34" s="21">
        <f t="shared" si="5"/>
        <v>-6.1069841269841274E-2</v>
      </c>
      <c r="W34" s="1">
        <f t="shared" si="7"/>
        <v>-0.14106984126984123</v>
      </c>
      <c r="Z34" s="25">
        <v>1329</v>
      </c>
      <c r="AA34" s="21">
        <v>0.91</v>
      </c>
      <c r="AB34" s="21">
        <v>0.99</v>
      </c>
    </row>
    <row r="35" spans="2:28" x14ac:dyDescent="0.2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'[1]NW 2012'!$B$109</f>
        <v>1562</v>
      </c>
      <c r="L35" s="23">
        <f>'[1]NW 2012'!$H$113</f>
        <v>1.1945871746031747</v>
      </c>
      <c r="M35" s="34">
        <f>'[1]NW 2013'!$B$109</f>
        <v>1806</v>
      </c>
      <c r="N35" s="23">
        <f>'[1]NW 2013'!$H$113</f>
        <v>1.4167993650793653</v>
      </c>
      <c r="O35" s="34">
        <f>'[1]NW 2014'!$B$109</f>
        <v>1718</v>
      </c>
      <c r="P35" s="23">
        <f>'[1]NW 2014'!$H$113</f>
        <v>1.2892840634920635</v>
      </c>
      <c r="Q35" s="34">
        <f>'[1]NW 2015'!$B$109</f>
        <v>1787</v>
      </c>
      <c r="R35" s="23">
        <f>'[1]NW 2015'!$H$113</f>
        <v>1.1610846984126983</v>
      </c>
      <c r="S35" s="25">
        <f t="shared" si="6"/>
        <v>1752.5</v>
      </c>
      <c r="T35" s="56">
        <f t="shared" si="6"/>
        <v>1.2251843809523808</v>
      </c>
      <c r="U35" s="21">
        <f t="shared" si="5"/>
        <v>-0.12481561904761929</v>
      </c>
      <c r="W35" s="1">
        <f t="shared" si="7"/>
        <v>-8.4815619047619251E-2</v>
      </c>
      <c r="X35">
        <v>1</v>
      </c>
      <c r="Z35" s="25">
        <v>1762</v>
      </c>
      <c r="AA35" s="21">
        <v>1.35</v>
      </c>
      <c r="AB35" s="21">
        <v>1.31</v>
      </c>
    </row>
    <row r="36" spans="2:28" x14ac:dyDescent="0.2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'[1]SW 2012'!$E$109</f>
        <v>4465</v>
      </c>
      <c r="L36" s="23">
        <f>'[1]SW 2012'!$P$113</f>
        <v>1.8657683809523811</v>
      </c>
      <c r="M36" s="34">
        <f>'[1]SW 2013'!$E$109</f>
        <v>4005</v>
      </c>
      <c r="N36" s="23">
        <f>'[1]SW 2013'!$P$113</f>
        <v>1.8399273650793651</v>
      </c>
      <c r="O36" s="34">
        <f>'[1]SW 2014'!$E$109</f>
        <v>3795</v>
      </c>
      <c r="P36" s="23">
        <f>'[1]SW 2014'!$P$113</f>
        <v>1.9672714920634922</v>
      </c>
      <c r="Q36" s="34">
        <f>'[1]SW 2015'!$E$109</f>
        <v>4131</v>
      </c>
      <c r="R36" s="23">
        <f>'[1]SW 2015'!$P$113</f>
        <v>2.1314921904761905</v>
      </c>
      <c r="S36" s="25">
        <f t="shared" si="6"/>
        <v>3963</v>
      </c>
      <c r="T36" s="56">
        <f t="shared" si="6"/>
        <v>2.0493818412698412</v>
      </c>
      <c r="U36" s="21">
        <f t="shared" si="5"/>
        <v>0.14938184126984133</v>
      </c>
      <c r="W36" s="1">
        <f t="shared" si="7"/>
        <v>0.19938184126984115</v>
      </c>
      <c r="X36">
        <v>2</v>
      </c>
      <c r="Z36" s="25">
        <v>3900</v>
      </c>
      <c r="AA36" s="21">
        <v>1.9</v>
      </c>
      <c r="AB36" s="21">
        <v>1.85</v>
      </c>
    </row>
    <row r="37" spans="2:28" x14ac:dyDescent="0.2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'[1]SE 2012'!$D$109</f>
        <v>763</v>
      </c>
      <c r="L37" s="23">
        <f>'[1]SE 2012'!$U$113</f>
        <v>0.51846234920634926</v>
      </c>
      <c r="M37" s="34">
        <f>'[1]SE 2013'!$D$109</f>
        <v>749</v>
      </c>
      <c r="N37" s="23">
        <f>'[1]SE 2013'!$U$113</f>
        <v>0.47448126984126987</v>
      </c>
      <c r="O37" s="34">
        <f>'[1]SE 2014'!$D$109</f>
        <v>614</v>
      </c>
      <c r="P37" s="23">
        <f>'[1]SE 2014'!$U$113</f>
        <v>0.39037320634920641</v>
      </c>
      <c r="Q37" s="34">
        <f>'[1]SE 2015'!$D$109</f>
        <v>781</v>
      </c>
      <c r="R37" s="23">
        <f>'[1]SE 2015'!$U$113</f>
        <v>0.45498920634920637</v>
      </c>
      <c r="S37" s="25">
        <f t="shared" si="6"/>
        <v>697.5</v>
      </c>
      <c r="T37" s="26">
        <f t="shared" si="6"/>
        <v>0.42268120634920636</v>
      </c>
      <c r="U37" s="21">
        <f t="shared" si="5"/>
        <v>-7.3187936507936313E-3</v>
      </c>
      <c r="W37" s="1">
        <f t="shared" si="7"/>
        <v>-7.7318793650793638E-2</v>
      </c>
      <c r="Z37" s="25">
        <v>682</v>
      </c>
      <c r="AA37" s="21">
        <v>0.43</v>
      </c>
      <c r="AB37" s="21">
        <v>0.5</v>
      </c>
    </row>
    <row r="38" spans="2:28" x14ac:dyDescent="0.2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'[1]SC 2012'!$C$109</f>
        <v>462</v>
      </c>
      <c r="L38" s="23">
        <f>'[1]SC 2012'!$O$113</f>
        <v>0.38051822222222226</v>
      </c>
      <c r="M38" s="34">
        <f>'[1]SC 2013'!$C$109</f>
        <v>727</v>
      </c>
      <c r="N38" s="23">
        <f>'[1]SC 2013'!$O$113</f>
        <v>0.48821803174603173</v>
      </c>
      <c r="O38" s="34">
        <f>'[1]SC 2014'!$C$109</f>
        <v>618</v>
      </c>
      <c r="P38" s="23">
        <f>'[1]SC 2014'!$O$113</f>
        <v>0.41328761904761907</v>
      </c>
      <c r="Q38" s="34">
        <f>'[1]SC 2015'!$C$109</f>
        <v>686</v>
      </c>
      <c r="R38" s="23">
        <f>'[1]SC 2015'!$O$113</f>
        <v>0.44686958730158732</v>
      </c>
      <c r="S38" s="25">
        <f t="shared" si="6"/>
        <v>652</v>
      </c>
      <c r="T38" s="26">
        <f t="shared" si="6"/>
        <v>0.43007860317460322</v>
      </c>
      <c r="U38" s="21">
        <f t="shared" si="5"/>
        <v>-1.9921396825396787E-2</v>
      </c>
      <c r="W38" s="1">
        <f t="shared" si="7"/>
        <v>7.8603174603231185E-5</v>
      </c>
      <c r="Z38" s="25">
        <v>673</v>
      </c>
      <c r="AA38" s="21">
        <v>0.45</v>
      </c>
      <c r="AB38" s="21">
        <v>0.43</v>
      </c>
    </row>
    <row r="39" spans="2:28" x14ac:dyDescent="0.2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'[1]SE 2012'!$E$109</f>
        <v>856</v>
      </c>
      <c r="L39" s="23">
        <f>'[1]SE 2012'!$V$113</f>
        <v>0.50610730158730166</v>
      </c>
      <c r="M39" s="34">
        <f>'[1]SE 2013'!$E$109</f>
        <v>997</v>
      </c>
      <c r="N39" s="23">
        <f>'[1]SE 2013'!$V$113</f>
        <v>0.70958768253968252</v>
      </c>
      <c r="O39" s="34">
        <f>'[1]SE 2014'!$E$109</f>
        <v>872</v>
      </c>
      <c r="P39" s="23">
        <f>'[1]SE 2014'!$V$113</f>
        <v>0.69609968253968268</v>
      </c>
      <c r="Q39" s="34">
        <f>'[1]SE 2015'!$E$109</f>
        <v>935</v>
      </c>
      <c r="R39" s="23">
        <f>'[1]SE 2015'!$V$113</f>
        <v>0.74388101587301581</v>
      </c>
      <c r="S39" s="25">
        <f t="shared" si="6"/>
        <v>903.5</v>
      </c>
      <c r="T39" s="26">
        <f t="shared" si="6"/>
        <v>0.7199903492063493</v>
      </c>
      <c r="U39" s="21">
        <f t="shared" si="5"/>
        <v>1.9990349206349345E-2</v>
      </c>
      <c r="W39" s="1">
        <f t="shared" si="7"/>
        <v>0.10999034920634931</v>
      </c>
      <c r="Z39" s="25">
        <v>935</v>
      </c>
      <c r="AA39" s="21">
        <v>0.7</v>
      </c>
      <c r="AB39" s="21">
        <v>0.61</v>
      </c>
    </row>
    <row r="40" spans="2:28" x14ac:dyDescent="0.2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'[1]SW 2012'!$F$109</f>
        <v>663</v>
      </c>
      <c r="L40" s="23">
        <f>'[1]SW 2012'!$Q$113</f>
        <v>0.37268444444444443</v>
      </c>
      <c r="M40" s="34">
        <f>'[1]SW 2013'!$F$109</f>
        <v>841</v>
      </c>
      <c r="N40" s="23">
        <f>'[1]SW 2013'!$Q$113</f>
        <v>0.47039453968253969</v>
      </c>
      <c r="O40" s="34">
        <f>'[1]SW 2014'!$F$109</f>
        <v>546</v>
      </c>
      <c r="P40" s="23">
        <f>'[1]SW 2014'!$Q$113</f>
        <v>0.33347428571428572</v>
      </c>
      <c r="Q40" s="34">
        <f>'[1]SW 2015'!$F$109</f>
        <v>581</v>
      </c>
      <c r="R40" s="23">
        <f>'[1]SW 2015'!$Q$113</f>
        <v>0.41563022222222218</v>
      </c>
      <c r="S40" s="25">
        <f t="shared" si="6"/>
        <v>563.5</v>
      </c>
      <c r="T40" s="26">
        <f t="shared" si="6"/>
        <v>0.37455225396825398</v>
      </c>
      <c r="U40" s="21">
        <f t="shared" si="5"/>
        <v>-2.5447746031746044E-2</v>
      </c>
      <c r="W40" s="1">
        <f t="shared" si="7"/>
        <v>-4.5447746031746006E-2</v>
      </c>
      <c r="Z40" s="25">
        <v>694</v>
      </c>
      <c r="AA40" s="21">
        <v>0.4</v>
      </c>
      <c r="AB40" s="21">
        <v>0.42</v>
      </c>
    </row>
    <row r="41" spans="2:28" x14ac:dyDescent="0.2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'[1]SC 2012'!$D$109</f>
        <v>398</v>
      </c>
      <c r="L41" s="23">
        <f>'[1]SC 2012'!$P$113</f>
        <v>0.32859504761904762</v>
      </c>
      <c r="M41" s="34">
        <f>'[1]SC 2013'!$D$109</f>
        <v>430</v>
      </c>
      <c r="N41" s="23">
        <f>'[1]SC 2013'!$P$113</f>
        <v>0.32288380952380952</v>
      </c>
      <c r="O41" s="34">
        <f>'[1]SC 2014'!$D$109</f>
        <v>443</v>
      </c>
      <c r="P41" s="23">
        <f>'[1]SC 2014'!$P$113</f>
        <v>0.33875720634920642</v>
      </c>
      <c r="Q41" s="34">
        <f>'[1]SC 2015'!$D$109</f>
        <v>416</v>
      </c>
      <c r="R41" s="23">
        <f>'[1]SC 2015'!$P$113</f>
        <v>0.47407530158730149</v>
      </c>
      <c r="S41" s="25">
        <f t="shared" si="6"/>
        <v>429.5</v>
      </c>
      <c r="T41" s="26">
        <f t="shared" si="6"/>
        <v>0.40641625396825398</v>
      </c>
      <c r="U41" s="21">
        <f t="shared" si="5"/>
        <v>7.6416253968253967E-2</v>
      </c>
      <c r="W41" s="1">
        <f t="shared" si="7"/>
        <v>7.6416253968253967E-2</v>
      </c>
      <c r="Z41" s="25">
        <v>437</v>
      </c>
      <c r="AA41" s="21">
        <v>0.33</v>
      </c>
      <c r="AB41" s="21">
        <v>0.33</v>
      </c>
    </row>
    <row r="42" spans="2:28" x14ac:dyDescent="0.2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'[1]SE 2012'!$F$109</f>
        <v>509</v>
      </c>
      <c r="L42" s="23">
        <f>'[1]SE 2012'!$W$113</f>
        <v>0.45520774603174596</v>
      </c>
      <c r="M42" s="34">
        <f>'[1]SE 2013'!$F$109</f>
        <v>634</v>
      </c>
      <c r="N42" s="23">
        <f>'[1]SE 2013'!$W$113</f>
        <v>0.49674501587301584</v>
      </c>
      <c r="O42" s="34">
        <f>'[1]SE 2014'!$F$109</f>
        <v>490</v>
      </c>
      <c r="P42" s="23">
        <f>'[1]SE 2014'!$W$113</f>
        <v>0.37109892063492067</v>
      </c>
      <c r="Q42" s="34">
        <f>'[1]SE 2015'!$F$109</f>
        <v>385</v>
      </c>
      <c r="R42" s="23">
        <f>'[1]SE 2015'!$W$113</f>
        <v>0.30014806349206352</v>
      </c>
      <c r="S42" s="25">
        <f t="shared" si="6"/>
        <v>437.5</v>
      </c>
      <c r="T42" s="26">
        <f t="shared" si="6"/>
        <v>0.33562349206349207</v>
      </c>
      <c r="U42" s="21">
        <f t="shared" si="5"/>
        <v>-9.4376507936507925E-2</v>
      </c>
      <c r="W42" s="1">
        <f t="shared" si="7"/>
        <v>-0.14437650793650791</v>
      </c>
      <c r="Z42" s="25">
        <v>562</v>
      </c>
      <c r="AA42" s="21">
        <v>0.43</v>
      </c>
      <c r="AB42" s="21">
        <v>0.48</v>
      </c>
    </row>
    <row r="43" spans="2:28" x14ac:dyDescent="0.2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'[1]SW 2012'!$G$109</f>
        <v>718</v>
      </c>
      <c r="L43" s="23">
        <f>'[1]SW 2012'!$R$113</f>
        <v>0.5670007619047619</v>
      </c>
      <c r="M43" s="34">
        <f>'[1]SW 2013'!$G$109</f>
        <v>575</v>
      </c>
      <c r="N43" s="23">
        <f>'[1]SW 2013'!$R$113</f>
        <v>0.51587809523809514</v>
      </c>
      <c r="O43" s="34">
        <f>'[1]SW 2014'!$G$109</f>
        <v>498</v>
      </c>
      <c r="P43" s="23">
        <f>'[1]SW 2014'!$R$113</f>
        <v>0.40891377777777788</v>
      </c>
      <c r="Q43" s="34">
        <f>'[1]SW 2015'!$G$109</f>
        <v>636</v>
      </c>
      <c r="R43" s="23">
        <f>'[1]SW 2015'!$R$113</f>
        <v>0.58358044444444457</v>
      </c>
      <c r="S43" s="25">
        <f t="shared" si="6"/>
        <v>567</v>
      </c>
      <c r="T43" s="26">
        <f t="shared" si="6"/>
        <v>0.49624711111111119</v>
      </c>
      <c r="U43" s="21">
        <f t="shared" si="5"/>
        <v>3.6247111111111174E-2</v>
      </c>
      <c r="W43" s="1">
        <f t="shared" si="7"/>
        <v>-4.3752888888888841E-2</v>
      </c>
      <c r="Z43" s="25">
        <v>537</v>
      </c>
      <c r="AA43" s="21">
        <v>0.46</v>
      </c>
      <c r="AB43" s="21">
        <v>0.54</v>
      </c>
    </row>
    <row r="44" spans="2:28" x14ac:dyDescent="0.2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'[1]SE 2012'!$G$109</f>
        <v>1051</v>
      </c>
      <c r="L44" s="23">
        <f>'[1]SE 2012'!$X$113</f>
        <v>0.49144431746031753</v>
      </c>
      <c r="M44" s="34">
        <f>'[1]SE 2013'!$G$109</f>
        <v>897</v>
      </c>
      <c r="N44" s="23">
        <f>'[1]SE 2013'!$X$113</f>
        <v>0.54372673015873019</v>
      </c>
      <c r="O44" s="34">
        <f>'[1]SE 2014'!$G$109</f>
        <v>1241</v>
      </c>
      <c r="P44" s="23">
        <f>'[1]SE 2014'!$X$113</f>
        <v>0.51226323809523799</v>
      </c>
      <c r="Q44" s="34">
        <f>'[1]SE 2015'!$G$109</f>
        <v>1197</v>
      </c>
      <c r="R44" s="23">
        <f>'[1]SE 2015'!$X$113</f>
        <v>0.479256253968254</v>
      </c>
      <c r="S44" s="25">
        <f t="shared" si="6"/>
        <v>1219</v>
      </c>
      <c r="T44" s="26">
        <f t="shared" si="6"/>
        <v>0.495759746031746</v>
      </c>
      <c r="U44" s="21">
        <f t="shared" si="5"/>
        <v>-3.4240253968254031E-2</v>
      </c>
      <c r="W44" s="1">
        <f t="shared" si="7"/>
        <v>-2.4240253968254022E-2</v>
      </c>
      <c r="Z44" s="25">
        <v>1069</v>
      </c>
      <c r="AA44" s="21">
        <v>0.53</v>
      </c>
      <c r="AB44" s="21">
        <v>0.52</v>
      </c>
    </row>
    <row r="45" spans="2:28" x14ac:dyDescent="0.2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'[1]SE 2012'!$H$109</f>
        <v>1135</v>
      </c>
      <c r="L45" s="23">
        <f>'[1]SE 2012'!$Y$113</f>
        <v>0.7057147936507937</v>
      </c>
      <c r="M45" s="34">
        <f>'[1]SE 2013'!$H$109</f>
        <v>1067</v>
      </c>
      <c r="N45" s="23">
        <f>'[1]SE 2013'!$Y$113</f>
        <v>0.59869701587301583</v>
      </c>
      <c r="O45" s="34">
        <f>'[1]SE 2014'!$H$109</f>
        <v>998</v>
      </c>
      <c r="P45" s="23">
        <f>'[1]SE 2014'!$Y$113</f>
        <v>0.56837358730158727</v>
      </c>
      <c r="Q45" s="34">
        <f>'[1]SE 2015'!$H$109</f>
        <v>996</v>
      </c>
      <c r="R45" s="23">
        <f>'[1]SE 2015'!$Y$113</f>
        <v>0.60276685714285716</v>
      </c>
      <c r="S45" s="25">
        <f t="shared" si="6"/>
        <v>997</v>
      </c>
      <c r="T45" s="26">
        <f t="shared" si="6"/>
        <v>0.58557022222222221</v>
      </c>
      <c r="U45" s="21">
        <f t="shared" si="5"/>
        <v>5.5702222222222542E-3</v>
      </c>
      <c r="W45" s="1">
        <f t="shared" si="7"/>
        <v>-6.4429777777777808E-2</v>
      </c>
      <c r="Z45" s="25">
        <v>1033</v>
      </c>
      <c r="AA45" s="21">
        <v>0.57999999999999996</v>
      </c>
      <c r="AB45" s="21">
        <v>0.65</v>
      </c>
    </row>
    <row r="46" spans="2:28" x14ac:dyDescent="0.2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'[1]SE 2012'!$I$109</f>
        <v>324</v>
      </c>
      <c r="L46" s="23">
        <f>'[1]SE 2012'!$Z$113</f>
        <v>0.22540749206349206</v>
      </c>
      <c r="M46" s="34">
        <f>'[1]SE 2013'!$I$109</f>
        <v>323</v>
      </c>
      <c r="N46" s="23">
        <f>'[1]SE 2013'!$Z$113</f>
        <v>0.25379301587301589</v>
      </c>
      <c r="O46" s="34">
        <f>'[1]SE 2014'!$I$109</f>
        <v>313</v>
      </c>
      <c r="P46" s="23">
        <f>'[1]SE 2014'!$Z$113</f>
        <v>0.25896253968253968</v>
      </c>
      <c r="Q46" s="34">
        <f>'[1]SE 2015'!$I$109</f>
        <v>407</v>
      </c>
      <c r="R46" s="23">
        <f>'[1]SE 2015'!$Z$113</f>
        <v>0.26474349206349213</v>
      </c>
      <c r="S46" s="25">
        <f t="shared" si="6"/>
        <v>360</v>
      </c>
      <c r="T46" s="26">
        <f t="shared" si="6"/>
        <v>0.2618530158730159</v>
      </c>
      <c r="U46" s="21">
        <f t="shared" si="5"/>
        <v>1.8530158730158952E-3</v>
      </c>
      <c r="W46" s="1">
        <f t="shared" si="7"/>
        <v>2.1853015873015913E-2</v>
      </c>
      <c r="Z46" s="25">
        <v>318</v>
      </c>
      <c r="AA46" s="21">
        <v>0.26</v>
      </c>
      <c r="AB46" s="21">
        <v>0.24</v>
      </c>
    </row>
    <row r="47" spans="2:28" x14ac:dyDescent="0.2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'[1]NE 2012'!$E$109</f>
        <v>1609</v>
      </c>
      <c r="L47" s="23">
        <f>'[1]NE 2012'!$S$113</f>
        <v>1.2066157460317462</v>
      </c>
      <c r="M47" s="34">
        <f>'[1]NE 2013'!$E$109</f>
        <v>1509</v>
      </c>
      <c r="N47" s="23">
        <f>'[1]NE 2013'!$S$113</f>
        <v>1.2721941587301586</v>
      </c>
      <c r="O47" s="34">
        <f>'[1]NE 2014'!$E$109</f>
        <v>1569</v>
      </c>
      <c r="P47" s="23">
        <f>'[1]NE 2014'!$S$113</f>
        <v>1.3080017777777777</v>
      </c>
      <c r="Q47" s="34">
        <f>'[1]NE 2015'!$E$109</f>
        <v>1629</v>
      </c>
      <c r="R47" s="23">
        <f>'[1]NE 2015'!$S$113</f>
        <v>1.1852038095238095</v>
      </c>
      <c r="S47" s="25">
        <f t="shared" si="6"/>
        <v>1599</v>
      </c>
      <c r="T47" s="56">
        <f t="shared" si="6"/>
        <v>1.2466027936507937</v>
      </c>
      <c r="U47" s="21">
        <f t="shared" si="5"/>
        <v>-4.3397206349206296E-2</v>
      </c>
      <c r="W47" s="1">
        <f t="shared" si="7"/>
        <v>6.6027936507937479E-3</v>
      </c>
      <c r="X47">
        <v>1</v>
      </c>
      <c r="Z47" s="25">
        <v>1539</v>
      </c>
      <c r="AA47" s="21">
        <v>1.29</v>
      </c>
      <c r="AB47" s="21">
        <v>1.24</v>
      </c>
    </row>
    <row r="48" spans="2:28" x14ac:dyDescent="0.2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'[1]SE 2012'!$J$109</f>
        <v>279</v>
      </c>
      <c r="L48" s="23">
        <f>'[1]SE 2012'!$AA$113</f>
        <v>0.33417600000000003</v>
      </c>
      <c r="M48" s="34">
        <f>'[1]SE 2013'!$J$109</f>
        <v>390</v>
      </c>
      <c r="N48" s="23">
        <f>'[1]SE 2013'!$AA$113</f>
        <v>0.31710425396825398</v>
      </c>
      <c r="O48" s="34">
        <f>'[1]SE 2014'!$J$109</f>
        <v>427</v>
      </c>
      <c r="P48" s="23">
        <f>'[1]SE 2014'!$AA$113</f>
        <v>0.43659225396825396</v>
      </c>
      <c r="Q48" s="34">
        <f>'[1]SE 2015'!$J$109</f>
        <v>551</v>
      </c>
      <c r="R48" s="23">
        <f>'[1]SE 2015'!$AA$113</f>
        <v>0.36829536507936511</v>
      </c>
      <c r="S48" s="25">
        <f t="shared" si="6"/>
        <v>489</v>
      </c>
      <c r="T48" s="26">
        <f t="shared" si="6"/>
        <v>0.40244380952380954</v>
      </c>
      <c r="U48" s="21">
        <f t="shared" si="5"/>
        <v>2.2443809523809533E-2</v>
      </c>
      <c r="W48" s="1">
        <f t="shared" si="7"/>
        <v>7.2443809523809521E-2</v>
      </c>
      <c r="Z48" s="25">
        <v>409</v>
      </c>
      <c r="AA48" s="21">
        <v>0.38</v>
      </c>
      <c r="AB48" s="21">
        <v>0.33</v>
      </c>
    </row>
    <row r="49" spans="2:28" s="33" customFormat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'[1]NW 2012'!$C$109</f>
        <v>8916</v>
      </c>
      <c r="L49" s="51">
        <f>'[1]NW 2012'!$I$113</f>
        <v>5.5192321269841269</v>
      </c>
      <c r="M49" s="52">
        <f>'[1]NW 2013'!$C$109</f>
        <v>8937</v>
      </c>
      <c r="N49" s="51">
        <f>'[1]NW 2013'!$I$113</f>
        <v>6.4862698412698423</v>
      </c>
      <c r="O49" s="52"/>
      <c r="P49" s="51"/>
      <c r="Q49" s="52"/>
      <c r="R49" s="51"/>
      <c r="S49" s="53"/>
      <c r="T49" s="54"/>
      <c r="U49" s="51">
        <f t="shared" si="5"/>
        <v>0</v>
      </c>
      <c r="W49" s="55"/>
      <c r="Z49" s="53"/>
      <c r="AA49" s="51"/>
      <c r="AB49" s="51"/>
    </row>
    <row r="50" spans="2:28" x14ac:dyDescent="0.2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'[1]SC 2012'!$E$109</f>
        <v>4749</v>
      </c>
      <c r="L50" s="23">
        <f>'[1]SC 2012'!$Q$113</f>
        <v>2.4198939682539686</v>
      </c>
      <c r="M50" s="34">
        <f>'[1]SC 2013'!$E$109</f>
        <v>4370</v>
      </c>
      <c r="N50" s="23">
        <f>'[1]SC 2013'!$Q$113</f>
        <v>2.5236126984126983</v>
      </c>
      <c r="O50" s="34">
        <f>'[1]SC 2014'!$E$109</f>
        <v>4830</v>
      </c>
      <c r="P50" s="23">
        <f>'[1]SC 2014'!$Q$113</f>
        <v>2.5596281904761908</v>
      </c>
      <c r="Q50" s="34">
        <f>'[1]SC 2015'!$E$109</f>
        <v>3502</v>
      </c>
      <c r="R50" s="23">
        <f>'[1]SC 2015'!$Q$113</f>
        <v>2.3942026666666671</v>
      </c>
      <c r="S50" s="25">
        <f t="shared" si="6"/>
        <v>4166</v>
      </c>
      <c r="T50" s="56">
        <f t="shared" si="6"/>
        <v>2.476915428571429</v>
      </c>
      <c r="U50" s="21">
        <f t="shared" si="5"/>
        <v>-6.3084571428571046E-2</v>
      </c>
      <c r="W50" s="1">
        <f t="shared" si="7"/>
        <v>6.9154285714287944E-3</v>
      </c>
      <c r="X50">
        <v>2</v>
      </c>
      <c r="Z50" s="25">
        <v>4600</v>
      </c>
      <c r="AA50" s="21">
        <v>2.54</v>
      </c>
      <c r="AB50" s="21">
        <v>2.4700000000000002</v>
      </c>
    </row>
    <row r="51" spans="2:28" x14ac:dyDescent="0.2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'[1]SC 2012'!$F$109</f>
        <v>2155</v>
      </c>
      <c r="L51" s="23">
        <f>'[1]SC 2012'!$R$113</f>
        <v>1.5077660952380953</v>
      </c>
      <c r="M51" s="34">
        <f>'[1]SC 2013'!$F$109</f>
        <v>2067</v>
      </c>
      <c r="N51" s="23">
        <f>'[1]SC 2013'!$R$113</f>
        <v>1.6587889523809525</v>
      </c>
      <c r="O51" s="34">
        <f>'[1]SC 2014'!$F$109</f>
        <v>1842</v>
      </c>
      <c r="P51" s="23">
        <f>'[1]SC 2014'!$R$113</f>
        <v>1.5956043174603174</v>
      </c>
      <c r="Q51" s="34">
        <f>'[1]SC 2015'!$F$109</f>
        <v>1687</v>
      </c>
      <c r="R51" s="23">
        <f>'[1]SC 2015'!$R$113</f>
        <v>1.4643978412698413</v>
      </c>
      <c r="S51" s="25">
        <f t="shared" si="6"/>
        <v>1764.5</v>
      </c>
      <c r="T51" s="56">
        <f t="shared" si="6"/>
        <v>1.5300010793650793</v>
      </c>
      <c r="U51" s="21">
        <f t="shared" si="5"/>
        <v>-9.9998920634920552E-2</v>
      </c>
      <c r="W51" s="1">
        <f t="shared" si="7"/>
        <v>-4.9998920634920729E-2</v>
      </c>
      <c r="X51">
        <v>2</v>
      </c>
      <c r="Z51" s="25">
        <v>1955</v>
      </c>
      <c r="AA51" s="21">
        <v>1.63</v>
      </c>
      <c r="AB51" s="21">
        <v>1.58</v>
      </c>
    </row>
    <row r="52" spans="2:28" x14ac:dyDescent="0.2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'[1]NC 2012 '!C109</f>
        <v>5497</v>
      </c>
      <c r="L52" s="23">
        <f>'[1]NC 2012 '!I113</f>
        <v>3.0561003174603174</v>
      </c>
      <c r="M52" s="34">
        <f>'[1]NC 2013'!C109</f>
        <v>4714</v>
      </c>
      <c r="N52" s="23">
        <f>'[1]NC 2013'!I113</f>
        <v>2.8667296507936513</v>
      </c>
      <c r="O52" s="34">
        <f>'[1]NC 2014'!$C$109</f>
        <v>5559</v>
      </c>
      <c r="P52" s="23">
        <f>'[1]NC 2014'!$I$113</f>
        <v>2.8848991746031749</v>
      </c>
      <c r="Q52" s="34">
        <f>'[1]NC 2015'!$C$109</f>
        <v>4942</v>
      </c>
      <c r="R52" s="23">
        <f>'[1]NC 2015'!$I$113</f>
        <v>3.1916720000000001</v>
      </c>
      <c r="S52" s="25">
        <f t="shared" si="6"/>
        <v>5250.5</v>
      </c>
      <c r="T52" s="56">
        <f t="shared" si="6"/>
        <v>3.0382855873015875</v>
      </c>
      <c r="U52" s="21">
        <f t="shared" si="5"/>
        <v>0.15828558730158759</v>
      </c>
      <c r="W52" s="1">
        <f t="shared" si="7"/>
        <v>7.8285587301587523E-2</v>
      </c>
      <c r="X52">
        <v>3</v>
      </c>
      <c r="Z52" s="25">
        <v>5137</v>
      </c>
      <c r="AA52" s="21">
        <v>2.88</v>
      </c>
      <c r="AB52" s="21">
        <v>2.96</v>
      </c>
    </row>
    <row r="53" spans="2:28" x14ac:dyDescent="0.2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'[1]NEC 2012'!$C$109</f>
        <v>1710</v>
      </c>
      <c r="L53" s="23">
        <f>'[1]NEC 2012'!$H$113</f>
        <v>0.79156749206349197</v>
      </c>
      <c r="M53" s="34">
        <f>'[1]NEC 2013'!$C$109</f>
        <v>1178</v>
      </c>
      <c r="N53" s="23">
        <f>'[1]NEC 2013'!$H$113</f>
        <v>0.72278171428571436</v>
      </c>
      <c r="O53" s="34">
        <f>'[1]NEC 2014'!$C$109</f>
        <v>1522</v>
      </c>
      <c r="P53" s="23">
        <f>'[1]NEC 2014'!$H$113</f>
        <v>0.73289193650793638</v>
      </c>
      <c r="Q53" s="34">
        <f>'[1]NEC 2015'!$C$109</f>
        <v>1226</v>
      </c>
      <c r="R53" s="23">
        <f>'[1]NEC 2015'!$H$113</f>
        <v>0.62349333333333334</v>
      </c>
      <c r="S53" s="25">
        <f t="shared" si="6"/>
        <v>1374</v>
      </c>
      <c r="T53" s="26">
        <f t="shared" si="6"/>
        <v>0.67819263492063486</v>
      </c>
      <c r="U53" s="21">
        <f t="shared" si="5"/>
        <v>-5.180736507936512E-2</v>
      </c>
      <c r="W53" s="1">
        <f t="shared" si="7"/>
        <v>-8.1807365079365146E-2</v>
      </c>
      <c r="Z53" s="25">
        <v>1350</v>
      </c>
      <c r="AA53" s="21">
        <v>0.73</v>
      </c>
      <c r="AB53" s="21">
        <v>0.76</v>
      </c>
    </row>
    <row r="54" spans="2:28" x14ac:dyDescent="0.2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'[1]SC 2012'!$H$109</f>
        <v>705</v>
      </c>
      <c r="L54" s="23">
        <f>'[1]SC 2012'!$T$113</f>
        <v>0.39263631746031757</v>
      </c>
      <c r="M54" s="34">
        <f>'[1]SC 2013'!$H$109</f>
        <v>907</v>
      </c>
      <c r="N54" s="23">
        <f>'[1]SC 2013'!$T$113</f>
        <v>0.36045422222222223</v>
      </c>
      <c r="O54" s="34">
        <f>'[1]SC 2014'!$H$109</f>
        <v>855</v>
      </c>
      <c r="P54" s="23">
        <f>'[1]SC 2014'!$T$113</f>
        <v>0.34035149206349208</v>
      </c>
      <c r="Q54" s="34">
        <f>'[1]SC 2015'!$H$109</f>
        <v>589</v>
      </c>
      <c r="R54" s="23">
        <f>'[1]SC 2015'!$T$113</f>
        <v>0.35853650793650793</v>
      </c>
      <c r="S54" s="25">
        <f t="shared" si="6"/>
        <v>722</v>
      </c>
      <c r="T54" s="26">
        <f t="shared" si="6"/>
        <v>0.34944399999999998</v>
      </c>
      <c r="U54" s="21">
        <f t="shared" si="5"/>
        <v>-5.5600000000000094E-4</v>
      </c>
      <c r="W54" s="1">
        <f t="shared" si="7"/>
        <v>-3.0556000000000028E-2</v>
      </c>
      <c r="Z54" s="25">
        <v>881</v>
      </c>
      <c r="AA54" s="21">
        <v>0.35</v>
      </c>
      <c r="AB54" s="21">
        <v>0.38</v>
      </c>
    </row>
    <row r="55" spans="2:28" x14ac:dyDescent="0.2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'[1]NE 2012'!$F$109</f>
        <v>2117</v>
      </c>
      <c r="L55" s="23">
        <f>'[1]NE 2012'!$T$113</f>
        <v>1.5896999365079363</v>
      </c>
      <c r="M55" s="34">
        <f>'[1]NE 2013'!$F$109</f>
        <v>1644</v>
      </c>
      <c r="N55" s="23">
        <f>'[1]NE 2013'!$T$113</f>
        <v>1.4747721904761903</v>
      </c>
      <c r="O55" s="34">
        <f>'[1]NE 2014'!$F$109</f>
        <v>1565</v>
      </c>
      <c r="P55" s="23">
        <f>'[1]NE 2014'!$T$113</f>
        <v>1.344734984126984</v>
      </c>
      <c r="Q55" s="34">
        <f>'[1]NE 2015'!$F$109</f>
        <v>1664</v>
      </c>
      <c r="R55" s="23">
        <f>'[1]NE 2015'!$T$113</f>
        <v>1.3639457777777779</v>
      </c>
      <c r="S55" s="25">
        <f t="shared" si="6"/>
        <v>1614.5</v>
      </c>
      <c r="T55" s="56">
        <f t="shared" si="6"/>
        <v>1.3543403809523809</v>
      </c>
      <c r="U55" s="21">
        <f t="shared" si="5"/>
        <v>-5.5659619047619069E-2</v>
      </c>
      <c r="W55" s="1">
        <f t="shared" si="7"/>
        <v>-0.17565961904761918</v>
      </c>
      <c r="X55">
        <v>1</v>
      </c>
      <c r="Z55" s="25">
        <v>1605</v>
      </c>
      <c r="AA55" s="21">
        <v>1.41</v>
      </c>
      <c r="AB55" s="21">
        <v>1.53</v>
      </c>
    </row>
    <row r="56" spans="2:28" x14ac:dyDescent="0.2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'[1]NE 2012'!$G$109</f>
        <v>885</v>
      </c>
      <c r="L56" s="23">
        <f>'[1]NE 2012'!$U$113</f>
        <v>0.77621993650793641</v>
      </c>
      <c r="M56" s="34">
        <f>'[1]NE 2013'!$G$109</f>
        <v>863</v>
      </c>
      <c r="N56" s="23">
        <f>'[1]NE 2013'!$U$113</f>
        <v>0.84415034920634935</v>
      </c>
      <c r="O56" s="34">
        <f>'[1]NE 2014'!$G$109</f>
        <v>1058</v>
      </c>
      <c r="P56" s="23">
        <f>'[1]NE 2014'!$U$113</f>
        <v>0.94680812698412697</v>
      </c>
      <c r="Q56" s="34">
        <f>'[1]NE 2015'!$G$109</f>
        <v>1494</v>
      </c>
      <c r="R56" s="23">
        <f>'[1]NE 2015'!$U$113</f>
        <v>1.1340516825396825</v>
      </c>
      <c r="S56" s="25">
        <f t="shared" si="6"/>
        <v>1276</v>
      </c>
      <c r="T56" s="56">
        <f t="shared" si="6"/>
        <v>1.0404299047619048</v>
      </c>
      <c r="U56" s="21">
        <f t="shared" si="5"/>
        <v>0.14042990476190476</v>
      </c>
      <c r="W56" s="1">
        <f t="shared" si="7"/>
        <v>0.23042990476190472</v>
      </c>
      <c r="X56">
        <v>1</v>
      </c>
      <c r="Z56" s="25">
        <v>961</v>
      </c>
      <c r="AA56" s="21">
        <v>0.9</v>
      </c>
      <c r="AB56" s="21">
        <v>0.81</v>
      </c>
    </row>
    <row r="57" spans="2:28" x14ac:dyDescent="0.2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'[1]SE 2012'!$K$109</f>
        <v>1447</v>
      </c>
      <c r="L57" s="23">
        <f>'[1]SE 2012'!$AB$113</f>
        <v>1.1297453968253968</v>
      </c>
      <c r="M57" s="34">
        <f>'[1]SE 2013'!$K$109</f>
        <v>1307</v>
      </c>
      <c r="N57" s="23">
        <f>'[1]SE 2013'!$AB$113</f>
        <v>0.9872143492063491</v>
      </c>
      <c r="O57" s="34">
        <f>'[1]SE 2014'!$K$109</f>
        <v>1234</v>
      </c>
      <c r="P57" s="23">
        <f>'[1]SE 2014'!$AB$113</f>
        <v>1.0468286984126984</v>
      </c>
      <c r="Q57" s="34">
        <f>'[1]SE 2015'!$K$109</f>
        <v>1274</v>
      </c>
      <c r="R57" s="23">
        <f>'[1]SE 2015'!$AB$113</f>
        <v>1.0904563809523811</v>
      </c>
      <c r="S57" s="25">
        <f t="shared" si="6"/>
        <v>1254</v>
      </c>
      <c r="T57" s="56">
        <f t="shared" si="6"/>
        <v>1.0686425396825396</v>
      </c>
      <c r="U57" s="21">
        <f t="shared" si="5"/>
        <v>4.8642539682539621E-2</v>
      </c>
      <c r="W57" s="1">
        <f t="shared" si="7"/>
        <v>8.642539682539585E-3</v>
      </c>
      <c r="X57">
        <v>1</v>
      </c>
      <c r="Z57" s="25">
        <v>1271</v>
      </c>
      <c r="AA57" s="21">
        <v>1.02</v>
      </c>
      <c r="AB57" s="21">
        <v>1.06</v>
      </c>
    </row>
    <row r="58" spans="2:28" x14ac:dyDescent="0.2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'[1]NE 2012'!$I$109</f>
        <v>980</v>
      </c>
      <c r="L58" s="23">
        <f>'[1]NE 2012'!$W$113</f>
        <v>0.51384304761904764</v>
      </c>
      <c r="M58" s="34">
        <f>'[1]NE 2013'!$I$109</f>
        <v>532</v>
      </c>
      <c r="N58" s="23">
        <f>'[1]NE 2013'!$W$113</f>
        <v>0.37639593650793651</v>
      </c>
      <c r="O58" s="34">
        <f>'[1]NE 2014'!$I$109</f>
        <v>526</v>
      </c>
      <c r="P58" s="23">
        <f>'[1]NE 2014'!$W$113</f>
        <v>0.37135022222222225</v>
      </c>
      <c r="Q58" s="34">
        <f>'[1]NE 2015'!$I$109</f>
        <v>487</v>
      </c>
      <c r="R58" s="23">
        <f>'[1]NE 2015'!$W$113</f>
        <v>0.4072986666666667</v>
      </c>
      <c r="S58" s="25">
        <f t="shared" si="6"/>
        <v>506.5</v>
      </c>
      <c r="T58" s="26">
        <f t="shared" si="6"/>
        <v>0.38932444444444447</v>
      </c>
      <c r="U58" s="21">
        <f t="shared" si="5"/>
        <v>1.9324444444444477E-2</v>
      </c>
      <c r="W58" s="1">
        <f t="shared" si="7"/>
        <v>-6.0675555555555538E-2</v>
      </c>
      <c r="Z58" s="25">
        <v>529</v>
      </c>
      <c r="AA58" s="21">
        <v>0.37</v>
      </c>
      <c r="AB58" s="21">
        <v>0.45</v>
      </c>
    </row>
    <row r="59" spans="2:28" x14ac:dyDescent="0.2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'[1]SE 2012'!$M$109</f>
        <v>1208</v>
      </c>
      <c r="L59" s="23">
        <f>'[1]SE 2012'!$AD$113</f>
        <v>0.73458539682539692</v>
      </c>
      <c r="M59" s="34">
        <f>'[1]SE 2013'!$M$109</f>
        <v>1253</v>
      </c>
      <c r="N59" s="23">
        <f>'[1]SE 2013'!$AD$113</f>
        <v>0.73909599999999998</v>
      </c>
      <c r="O59" s="34">
        <f>'[1]SE 2014'!$M$109</f>
        <v>1241</v>
      </c>
      <c r="P59" s="23">
        <f>'[1]SE 2014'!$AD$113</f>
        <v>0.82781930158730155</v>
      </c>
      <c r="Q59" s="34">
        <f>'[1]SE 2015'!$M$109</f>
        <v>1174</v>
      </c>
      <c r="R59" s="23">
        <f>'[1]SE 2015'!$AD$113</f>
        <v>0.71884520634920634</v>
      </c>
      <c r="S59" s="25">
        <f t="shared" si="6"/>
        <v>1207.5</v>
      </c>
      <c r="T59" s="26">
        <f t="shared" si="6"/>
        <v>0.77333225396825389</v>
      </c>
      <c r="U59" s="21">
        <f t="shared" si="5"/>
        <v>-6.6677460317461357E-3</v>
      </c>
      <c r="W59" s="1">
        <f t="shared" si="7"/>
        <v>3.33322539682539E-2</v>
      </c>
      <c r="Z59" s="25">
        <v>1247</v>
      </c>
      <c r="AA59" s="21">
        <v>0.78</v>
      </c>
      <c r="AB59" s="21">
        <v>0.74</v>
      </c>
    </row>
    <row r="60" spans="2:28" x14ac:dyDescent="0.2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'[1]SC 2012'!$I$109</f>
        <v>741</v>
      </c>
      <c r="L60" s="23">
        <f>'[1]SC 2012'!$U$113</f>
        <v>0.38017206349206351</v>
      </c>
      <c r="M60" s="34">
        <f>'[1]SC 2013'!$I$109</f>
        <v>446</v>
      </c>
      <c r="N60" s="23">
        <f>'[1]SC 2013'!$U$113</f>
        <v>0.2840382222222223</v>
      </c>
      <c r="O60" s="34">
        <f>'[1]SC 2014'!$I$109</f>
        <v>397</v>
      </c>
      <c r="P60" s="23">
        <f>'[1]SC 2014'!$U$113</f>
        <v>0.28605638095238101</v>
      </c>
      <c r="Q60" s="34">
        <f>'[1]SC 2015'!$I$109</f>
        <v>638</v>
      </c>
      <c r="R60" s="23">
        <f>'[1]SC 2015'!$U$113</f>
        <v>0.38750196825396827</v>
      </c>
      <c r="S60" s="25">
        <f t="shared" si="6"/>
        <v>517.5</v>
      </c>
      <c r="T60" s="26">
        <f t="shared" si="6"/>
        <v>0.33677917460317464</v>
      </c>
      <c r="U60" s="21">
        <f t="shared" si="5"/>
        <v>4.6779174603174656E-2</v>
      </c>
      <c r="W60" s="1">
        <f t="shared" si="7"/>
        <v>6.7791746031746203E-3</v>
      </c>
      <c r="Z60" s="25">
        <v>422</v>
      </c>
      <c r="AA60" s="21">
        <v>0.28999999999999998</v>
      </c>
      <c r="AB60" s="21">
        <v>0.33</v>
      </c>
    </row>
    <row r="61" spans="2:28" x14ac:dyDescent="0.2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'[1]SC 2012'!$J$109</f>
        <v>91</v>
      </c>
      <c r="L61" s="23">
        <f>'[1]SC 2012'!$V$113</f>
        <v>0.17789053968253971</v>
      </c>
      <c r="M61" s="34">
        <f>'[1]SC 2013'!$J$109</f>
        <v>102</v>
      </c>
      <c r="N61" s="23">
        <f>'[1]SC 2013'!$V$113</f>
        <v>0.21615250793650798</v>
      </c>
      <c r="O61" s="34">
        <f>'[1]SC 2014'!$J$109</f>
        <v>140</v>
      </c>
      <c r="P61" s="23">
        <f>'[1]SC 2014'!$V$113</f>
        <v>0.18337460317460316</v>
      </c>
      <c r="Q61" s="34">
        <f>'[1]SC 2015'!$J$109</f>
        <v>185</v>
      </c>
      <c r="R61" s="23">
        <f>'[1]SC 2015'!$V$113</f>
        <v>0.298368380952381</v>
      </c>
      <c r="S61" s="25">
        <f t="shared" si="6"/>
        <v>162.5</v>
      </c>
      <c r="T61" s="26">
        <f t="shared" si="6"/>
        <v>0.24087149206349207</v>
      </c>
      <c r="U61" s="21">
        <f t="shared" si="5"/>
        <v>4.0871492063492054E-2</v>
      </c>
      <c r="W61" s="1">
        <f t="shared" si="7"/>
        <v>4.0871492063492054E-2</v>
      </c>
      <c r="Z61" s="25">
        <v>121</v>
      </c>
      <c r="AA61" s="21">
        <v>0.2</v>
      </c>
      <c r="AB61" s="21">
        <v>0.2</v>
      </c>
    </row>
    <row r="62" spans="2:28" x14ac:dyDescent="0.2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'[1]SW 2012'!$H$109</f>
        <v>676</v>
      </c>
      <c r="L62" s="23">
        <f>'[1]SW 2012'!$S$113</f>
        <v>0.19761447619047617</v>
      </c>
      <c r="M62" s="34">
        <f>'[1]SW 2013'!$H$109</f>
        <v>889</v>
      </c>
      <c r="N62" s="23">
        <f>'[1]SW 2013'!$S$113</f>
        <v>0.20229523809523808</v>
      </c>
      <c r="O62" s="34">
        <f>'[1]SW 2014'!$H$109</f>
        <v>901</v>
      </c>
      <c r="P62" s="23">
        <f>'[1]SW 2014'!$S$113</f>
        <v>0.25168292063492059</v>
      </c>
      <c r="Q62" s="34">
        <f>'[1]SW 2015'!$H$109</f>
        <v>1139</v>
      </c>
      <c r="R62" s="23">
        <f>'[1]SW 2015'!$S$113</f>
        <v>0.26108050793650789</v>
      </c>
      <c r="S62" s="25">
        <f t="shared" si="6"/>
        <v>1020</v>
      </c>
      <c r="T62" s="26">
        <f t="shared" si="6"/>
        <v>0.25638171428571421</v>
      </c>
      <c r="U62" s="21">
        <f t="shared" si="5"/>
        <v>2.6381714285714203E-2</v>
      </c>
      <c r="W62" s="1">
        <f t="shared" si="7"/>
        <v>5.6381714285714202E-2</v>
      </c>
      <c r="Z62" s="25">
        <v>895</v>
      </c>
      <c r="AA62" s="21">
        <v>0.23</v>
      </c>
      <c r="AB62" s="21">
        <v>0.2</v>
      </c>
    </row>
    <row r="63" spans="2:28" x14ac:dyDescent="0.2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'[1] EC 2012'!$C$109</f>
        <v>622</v>
      </c>
      <c r="L63" s="23">
        <f>'[1] EC 2012'!$K$113</f>
        <v>0.48106946031746034</v>
      </c>
      <c r="M63" s="34">
        <f>'[1] EC 2013'!$C$109</f>
        <v>668</v>
      </c>
      <c r="N63" s="23">
        <f>'[1] EC 2013'!$K$113</f>
        <v>0.44100977777777772</v>
      </c>
      <c r="O63" s="34">
        <f>'[1] EC 2014'!$C$109</f>
        <v>500</v>
      </c>
      <c r="P63" s="23">
        <f>'[1] EC 2014'!$K$113</f>
        <v>0.36920698412698416</v>
      </c>
      <c r="Q63" s="34">
        <f>'[1] EC 2015'!$C$109</f>
        <v>462</v>
      </c>
      <c r="R63" s="23">
        <f>'[1] EC 2015'!$K$113</f>
        <v>0.31462869841269842</v>
      </c>
      <c r="S63" s="25">
        <f t="shared" si="6"/>
        <v>481</v>
      </c>
      <c r="T63" s="26">
        <f t="shared" si="6"/>
        <v>0.34191784126984126</v>
      </c>
      <c r="U63" s="21">
        <f t="shared" si="5"/>
        <v>-6.8082158730158715E-2</v>
      </c>
      <c r="W63" s="1">
        <f t="shared" si="7"/>
        <v>-0.11808215873015876</v>
      </c>
      <c r="Z63" s="25">
        <v>584</v>
      </c>
      <c r="AA63" s="21">
        <v>0.41</v>
      </c>
      <c r="AB63" s="21">
        <v>0.46</v>
      </c>
    </row>
    <row r="64" spans="2:28" x14ac:dyDescent="0.2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'[1]NE 2012'!$K$109</f>
        <v>518</v>
      </c>
      <c r="L64" s="23">
        <f>'[1]NE 2012'!$Y$113</f>
        <v>0.42826311111111115</v>
      </c>
      <c r="M64" s="34">
        <f>'[1]NE 2013'!$K$109</f>
        <v>386</v>
      </c>
      <c r="N64" s="23">
        <f>'[1]NE 2013'!$Y$113</f>
        <v>0.31316673015873014</v>
      </c>
      <c r="O64" s="34">
        <f>'[1]NE 2014'!$K$109</f>
        <v>407</v>
      </c>
      <c r="P64" s="23">
        <f>'[1]NE 2014'!$Y$113</f>
        <v>0.29115898412698415</v>
      </c>
      <c r="Q64" s="34">
        <f>'[1]NE 2015'!$K$109</f>
        <v>573</v>
      </c>
      <c r="R64" s="23">
        <f>'[1]NE 2015'!$Y$113</f>
        <v>0.43609790476190474</v>
      </c>
      <c r="S64" s="25">
        <f t="shared" si="6"/>
        <v>490</v>
      </c>
      <c r="T64" s="26">
        <f t="shared" si="6"/>
        <v>0.36362844444444442</v>
      </c>
      <c r="U64" s="21">
        <f t="shared" si="5"/>
        <v>6.3628444444444432E-2</v>
      </c>
      <c r="W64" s="1">
        <f t="shared" si="7"/>
        <v>-6.3715555555555747E-3</v>
      </c>
      <c r="Z64" s="25">
        <v>397</v>
      </c>
      <c r="AA64" s="21">
        <v>0.3</v>
      </c>
      <c r="AB64" s="21">
        <v>0.37</v>
      </c>
    </row>
    <row r="65" spans="2:28" x14ac:dyDescent="0.2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'[1] EC 2012'!$D$109</f>
        <v>2822</v>
      </c>
      <c r="L65" s="23">
        <f>'[1] EC 2012'!$L$113</f>
        <v>1.4968732698412697</v>
      </c>
      <c r="M65" s="34">
        <f>'[1] EC 2013'!$D$109</f>
        <v>2480</v>
      </c>
      <c r="N65" s="23">
        <f>'[1] EC 2013'!$L$113</f>
        <v>1.4152849523809523</v>
      </c>
      <c r="O65" s="34">
        <f>'[1] EC 2014'!$D$109</f>
        <v>2210</v>
      </c>
      <c r="P65" s="23">
        <f>'[1] EC 2014'!$L$113</f>
        <v>1.4628778412698411</v>
      </c>
      <c r="Q65" s="34">
        <f>'[1] EC 2015'!$D$109</f>
        <v>2505</v>
      </c>
      <c r="R65" s="23">
        <f>'[1] EC 2015'!$L$113</f>
        <v>1.4635840000000002</v>
      </c>
      <c r="S65" s="25">
        <f t="shared" si="6"/>
        <v>2357.5</v>
      </c>
      <c r="T65" s="56">
        <f t="shared" si="6"/>
        <v>1.4632309206349206</v>
      </c>
      <c r="U65" s="21">
        <f t="shared" si="5"/>
        <v>2.3230920634920604E-2</v>
      </c>
      <c r="W65" s="1">
        <f t="shared" si="7"/>
        <v>3.2309206349205866E-3</v>
      </c>
      <c r="X65">
        <v>1</v>
      </c>
      <c r="Z65" s="25">
        <v>2345</v>
      </c>
      <c r="AA65" s="21">
        <v>1.44</v>
      </c>
      <c r="AB65" s="21">
        <v>1.46</v>
      </c>
    </row>
    <row r="66" spans="2:28" x14ac:dyDescent="0.2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'[1]SE 2012'!$O$109</f>
        <v>1592</v>
      </c>
      <c r="L66" s="23">
        <f>'[1]SE 2012'!$AF$113</f>
        <v>1.0258270476190476</v>
      </c>
      <c r="M66" s="34">
        <f>'[1]SE 2013'!$O$109</f>
        <v>1196</v>
      </c>
      <c r="N66" s="23">
        <f>'[1]SE 2013'!$AF$113</f>
        <v>0.83717498412698432</v>
      </c>
      <c r="O66" s="34">
        <f>'[1]SE 2014'!$O$109</f>
        <v>1063</v>
      </c>
      <c r="P66" s="23">
        <f>'[1]SE 2014'!$AF$113</f>
        <v>0.77032711111111107</v>
      </c>
      <c r="Q66" s="34">
        <f>'[1]SE 2015'!$O$109</f>
        <v>1014</v>
      </c>
      <c r="R66" s="23">
        <f>'[1]SE 2015'!$AF$113</f>
        <v>0.70825638095238097</v>
      </c>
      <c r="S66" s="25">
        <f t="shared" si="6"/>
        <v>1038.5</v>
      </c>
      <c r="T66" s="26">
        <f t="shared" si="6"/>
        <v>0.73929174603174608</v>
      </c>
      <c r="U66" s="21">
        <f t="shared" si="5"/>
        <v>-6.0708253968253967E-2</v>
      </c>
      <c r="W66" s="1">
        <f t="shared" si="7"/>
        <v>-0.19070825396825397</v>
      </c>
      <c r="Z66" s="25">
        <v>1130</v>
      </c>
      <c r="AA66" s="21">
        <v>0.8</v>
      </c>
      <c r="AB66" s="21">
        <v>0.93</v>
      </c>
    </row>
    <row r="67" spans="2:28" x14ac:dyDescent="0.2">
      <c r="E67" s="57"/>
      <c r="F67" s="49"/>
      <c r="G67" s="57"/>
      <c r="H67" s="49"/>
      <c r="U67" s="30"/>
      <c r="Z67" s="13"/>
      <c r="AA67" s="48"/>
      <c r="AB67" s="1"/>
    </row>
    <row r="68" spans="2:28" x14ac:dyDescent="0.2">
      <c r="E68" s="58"/>
      <c r="F68" s="59"/>
      <c r="G68" s="58"/>
      <c r="H68" s="59"/>
      <c r="U68" s="30"/>
      <c r="Z68" s="2"/>
      <c r="AA68" s="60"/>
      <c r="AB68" s="1"/>
    </row>
    <row r="69" spans="2:28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</f>
        <v>32.338028063492061</v>
      </c>
      <c r="S69" s="61">
        <f>SUM(S26:S66)</f>
        <v>51048.5</v>
      </c>
      <c r="T69" s="65">
        <f>SUM(T26:T66)+0.01</f>
        <v>32.298672317460309</v>
      </c>
      <c r="U69" s="66">
        <f>SUM(U26:U66)</f>
        <v>-0.39132768253968186</v>
      </c>
      <c r="V69" s="15"/>
      <c r="W69" s="67">
        <f>SUM(W26:W68)</f>
        <v>-0.9713276825396826</v>
      </c>
      <c r="X69" s="15">
        <f>SUM(X26:X66)</f>
        <v>17</v>
      </c>
      <c r="Z69" s="68">
        <f>SUM(Z26:Z68)</f>
        <v>51785</v>
      </c>
      <c r="AA69" s="69">
        <f>SUM(AA26:AA68)</f>
        <v>32.68</v>
      </c>
      <c r="AB69" s="69">
        <f>SUM(AB26:AB68)</f>
        <v>33.259999999999991</v>
      </c>
    </row>
    <row r="70" spans="2:28" x14ac:dyDescent="0.2">
      <c r="G70" s="70"/>
      <c r="H70" s="32"/>
      <c r="K70" s="2"/>
      <c r="U70" s="30"/>
      <c r="AB70" s="1"/>
    </row>
    <row r="71" spans="2:28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U71" si="8">I69+I23</f>
        <v>166066</v>
      </c>
      <c r="J71" s="74">
        <f t="shared" si="8"/>
        <v>145.64699999999999</v>
      </c>
      <c r="K71" s="73">
        <f t="shared" si="8"/>
        <v>186229</v>
      </c>
      <c r="L71" s="74">
        <f t="shared" si="8"/>
        <v>157.82816495238092</v>
      </c>
      <c r="M71" s="73">
        <f t="shared" si="8"/>
        <v>185879</v>
      </c>
      <c r="N71" s="74">
        <f t="shared" si="8"/>
        <v>165.08022311111111</v>
      </c>
      <c r="O71" s="73">
        <f t="shared" si="8"/>
        <v>190025</v>
      </c>
      <c r="P71" s="74">
        <f t="shared" si="8"/>
        <v>165.69196634920633</v>
      </c>
      <c r="Q71" s="73">
        <f>Q69+Q23</f>
        <v>187908</v>
      </c>
      <c r="R71" s="74">
        <f>R69+R23+0.005</f>
        <v>164.19792266666667</v>
      </c>
      <c r="S71" s="73">
        <f t="shared" si="8"/>
        <v>188966.5</v>
      </c>
      <c r="T71" s="75">
        <f>T69+T23</f>
        <v>164.95794450793647</v>
      </c>
      <c r="U71" s="62">
        <f t="shared" si="8"/>
        <v>-0.66521707936507579</v>
      </c>
      <c r="V71" s="15"/>
      <c r="Z71" s="76"/>
      <c r="AB71" s="1"/>
    </row>
    <row r="72" spans="2:28" ht="15.75" thickTop="1" x14ac:dyDescent="0.2">
      <c r="U72" s="30"/>
      <c r="W72" s="60"/>
      <c r="AB72" s="1"/>
    </row>
    <row r="74" spans="2:28" ht="15.75" x14ac:dyDescent="0.25">
      <c r="S74" s="77" t="s">
        <v>95</v>
      </c>
    </row>
    <row r="75" spans="2:28" ht="15.75" x14ac:dyDescent="0.25">
      <c r="P75" s="78" t="s">
        <v>96</v>
      </c>
      <c r="Q75" s="78"/>
      <c r="S75" s="79" t="s">
        <v>50</v>
      </c>
    </row>
    <row r="76" spans="2:28" x14ac:dyDescent="0.2">
      <c r="P76" s="27" t="s">
        <v>42</v>
      </c>
      <c r="R76" s="1">
        <v>2</v>
      </c>
      <c r="S76" s="1">
        <v>15</v>
      </c>
    </row>
    <row r="77" spans="2:28" x14ac:dyDescent="0.2">
      <c r="P77" s="27" t="s">
        <v>49</v>
      </c>
      <c r="R77" s="1">
        <v>1</v>
      </c>
      <c r="S77" s="1">
        <v>6</v>
      </c>
    </row>
    <row r="78" spans="2:28" x14ac:dyDescent="0.2">
      <c r="P78" s="27" t="s">
        <v>39</v>
      </c>
      <c r="R78" s="1">
        <v>2</v>
      </c>
      <c r="S78" s="1">
        <v>8</v>
      </c>
    </row>
    <row r="79" spans="2:28" x14ac:dyDescent="0.2">
      <c r="P79" s="27" t="s">
        <v>37</v>
      </c>
      <c r="R79" s="1">
        <v>1</v>
      </c>
      <c r="S79" s="1">
        <v>12</v>
      </c>
    </row>
    <row r="80" spans="2:28" x14ac:dyDescent="0.2">
      <c r="P80" s="27" t="s">
        <v>47</v>
      </c>
      <c r="R80" s="1">
        <v>3</v>
      </c>
      <c r="S80" s="1">
        <v>3</v>
      </c>
    </row>
    <row r="81" spans="16:19" x14ac:dyDescent="0.2">
      <c r="P81" s="27" t="s">
        <v>40</v>
      </c>
      <c r="R81" s="80">
        <v>6</v>
      </c>
      <c r="S81" s="1">
        <v>6</v>
      </c>
    </row>
    <row r="82" spans="16:19" ht="15.75" x14ac:dyDescent="0.25">
      <c r="P82" s="67" t="s">
        <v>50</v>
      </c>
      <c r="Q82" s="67"/>
      <c r="R82" s="67">
        <f>SUM(R76:R81)</f>
        <v>15</v>
      </c>
    </row>
  </sheetData>
  <mergeCells count="2">
    <mergeCell ref="A2:X2"/>
    <mergeCell ref="A3:X3"/>
  </mergeCells>
  <printOptions horizontalCentered="1"/>
  <pageMargins left="0" right="0" top="0.25" bottom="0.25" header="0.25" footer="0.25"/>
  <pageSetup scale="6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zoomScaleNormal="100" workbookViewId="0">
      <pane xSplit="4" ySplit="3" topLeftCell="Q4" activePane="bottomRight" state="frozen"/>
      <selection pane="topRight" activeCell="E1" sqref="E1"/>
      <selection pane="bottomLeft" activeCell="A4" sqref="A4"/>
      <selection pane="bottomRight" activeCell="X12" sqref="X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6" width="8.88671875" style="1" hidden="1" customWidth="1"/>
    <col min="17" max="18" width="8.88671875" style="1" customWidth="1"/>
    <col min="19" max="19" width="11.21875" style="1" bestFit="1" customWidth="1"/>
    <col min="20" max="20" width="8.88671875" style="1" customWidth="1"/>
    <col min="21" max="21" width="9.77734375" style="1" customWidth="1"/>
    <col min="22" max="22" width="8.88671875" style="1" customWidth="1"/>
    <col min="23" max="23" width="9.77734375" style="1" hidden="1" customWidth="1"/>
    <col min="25" max="25" width="9.109375" customWidth="1"/>
    <col min="26" max="26" width="8.21875" customWidth="1"/>
    <col min="27" max="27" width="8.88671875" style="1" customWidth="1"/>
    <col min="29" max="29" width="6.5546875" hidden="1" customWidth="1"/>
    <col min="30" max="32" width="8.77734375" hidden="1" customWidth="1"/>
  </cols>
  <sheetData>
    <row r="1" spans="1:32" ht="12.75" customHeight="1" x14ac:dyDescent="0.2"/>
    <row r="2" spans="1:32" ht="18" x14ac:dyDescent="0.25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</row>
    <row r="3" spans="1:32" ht="15.75" x14ac:dyDescent="0.25">
      <c r="A3" s="155" t="s">
        <v>98</v>
      </c>
      <c r="B3" s="155"/>
      <c r="C3" s="155"/>
      <c r="D3" s="156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</row>
    <row r="4" spans="1:32" x14ac:dyDescent="0.2">
      <c r="B4" s="3"/>
    </row>
    <row r="5" spans="1:32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4" t="s">
        <v>99</v>
      </c>
      <c r="T5" s="5" t="s">
        <v>100</v>
      </c>
      <c r="U5" s="5" t="s">
        <v>101</v>
      </c>
      <c r="V5" s="5" t="s">
        <v>102</v>
      </c>
      <c r="W5" s="5" t="s">
        <v>18</v>
      </c>
      <c r="X5" s="8" t="s">
        <v>103</v>
      </c>
      <c r="Y5" s="5" t="s">
        <v>104</v>
      </c>
      <c r="Z5" s="5" t="s">
        <v>105</v>
      </c>
      <c r="AA5" s="5" t="s">
        <v>106</v>
      </c>
      <c r="AB5" s="8" t="s">
        <v>107</v>
      </c>
      <c r="AC5" s="8"/>
      <c r="AD5" s="9" t="s">
        <v>108</v>
      </c>
      <c r="AE5" s="10" t="s">
        <v>23</v>
      </c>
      <c r="AF5" s="10" t="s">
        <v>17</v>
      </c>
    </row>
    <row r="6" spans="1:32" x14ac:dyDescent="0.2">
      <c r="G6" s="11"/>
      <c r="H6" s="12"/>
      <c r="Y6" s="1"/>
      <c r="Z6" s="1"/>
      <c r="AD6" s="13"/>
      <c r="AE6" s="14"/>
    </row>
    <row r="7" spans="1:32" ht="15.75" x14ac:dyDescent="0.25">
      <c r="B7" s="15" t="s">
        <v>25</v>
      </c>
      <c r="C7" s="15"/>
      <c r="D7" s="15" t="s">
        <v>26</v>
      </c>
      <c r="G7" s="16"/>
      <c r="H7" s="17"/>
      <c r="Y7" s="1"/>
      <c r="Z7" s="1"/>
      <c r="AD7" s="13"/>
      <c r="AE7" s="14"/>
    </row>
    <row r="8" spans="1:32" ht="15.75" x14ac:dyDescent="0.25">
      <c r="B8" s="15" t="s">
        <v>27</v>
      </c>
      <c r="C8" s="15"/>
      <c r="D8" s="15"/>
      <c r="G8" s="18"/>
      <c r="H8" s="19"/>
      <c r="Y8" s="1"/>
      <c r="Z8" s="1"/>
      <c r="AD8" s="13"/>
      <c r="AE8" s="14"/>
    </row>
    <row r="9" spans="1:32" ht="15.75" x14ac:dyDescent="0.25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'[2] EC 2012'!$B$109</f>
        <v>25372</v>
      </c>
      <c r="L9" s="23">
        <f>'[2] EC 2012'!$J$113</f>
        <v>27.564623238095241</v>
      </c>
      <c r="M9" s="24">
        <f>'[2] EC 2013'!$B$109</f>
        <v>24035</v>
      </c>
      <c r="N9" s="23">
        <f>'[2] EC 2013'!$J$113</f>
        <v>26.237825904761902</v>
      </c>
      <c r="O9" s="24">
        <f>'[2] EC 2014'!$B$109</f>
        <v>24417</v>
      </c>
      <c r="P9" s="23">
        <f>'[2] EC 2014'!$J$113</f>
        <v>26.563171936507938</v>
      </c>
      <c r="Q9" s="24">
        <f>'[2] EC 2015'!$B$109</f>
        <v>23949</v>
      </c>
      <c r="R9" s="23">
        <f>'[2] EC 2015'!$J$113</f>
        <v>25.580667047619052</v>
      </c>
      <c r="S9" s="24">
        <f>'[2]EC 2016'!$B$109</f>
        <v>23903</v>
      </c>
      <c r="T9" s="23">
        <f>'[2]EC 2016'!$J$113</f>
        <v>26.895386793650793</v>
      </c>
      <c r="U9" s="25">
        <f>AVERAGE(S9,Q9)</f>
        <v>23926</v>
      </c>
      <c r="V9" s="81">
        <f>AVERAGE(T9,R9)</f>
        <v>26.238026920634923</v>
      </c>
      <c r="W9" s="21">
        <f t="shared" ref="W9:W15" si="0">V9-AE9</f>
        <v>-0.16197307936507599</v>
      </c>
      <c r="X9" s="27">
        <v>24</v>
      </c>
      <c r="Y9" s="30">
        <v>-2</v>
      </c>
      <c r="Z9" s="30">
        <v>22</v>
      </c>
      <c r="AA9" s="28">
        <f>Z9-V9</f>
        <v>-4.2380269206349226</v>
      </c>
      <c r="AB9" s="29">
        <f>+AA9/Z9</f>
        <v>-0.19263758730158739</v>
      </c>
      <c r="AD9" s="25">
        <v>24183</v>
      </c>
      <c r="AE9" s="21">
        <v>26.4</v>
      </c>
      <c r="AF9" s="21">
        <v>26.07</v>
      </c>
    </row>
    <row r="10" spans="1:32" ht="15.75" x14ac:dyDescent="0.25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'[2]NE 2012'!$H$109</f>
        <v>5183</v>
      </c>
      <c r="L10" s="23">
        <f>'[2]NE 2012'!$V$113</f>
        <v>3.4936693333333331</v>
      </c>
      <c r="M10" s="24">
        <f>'[2]NE 2013'!$H$109</f>
        <v>4798</v>
      </c>
      <c r="N10" s="23">
        <f>'[2]NE 2013'!$V$113</f>
        <v>3.3810723809523813</v>
      </c>
      <c r="O10" s="24">
        <f>'[2]NE 2014'!$H$109</f>
        <v>5645</v>
      </c>
      <c r="P10" s="23">
        <f>'[2]NE 2014'!$V$113</f>
        <v>4.0190039365079366</v>
      </c>
      <c r="Q10" s="24">
        <f>'[2]NE 2015'!$H$109</f>
        <v>5148</v>
      </c>
      <c r="R10" s="23">
        <f>'[2]NE 2015'!$V$113</f>
        <v>3.7712780952380949</v>
      </c>
      <c r="S10" s="24">
        <f>'[2]NE 2016'!$H$109</f>
        <v>3509</v>
      </c>
      <c r="T10" s="23">
        <f>'[2]NE 2016'!$V$113</f>
        <v>3.1106358095238096</v>
      </c>
      <c r="U10" s="25">
        <f t="shared" ref="U10:V22" si="1">AVERAGE(S10,Q10)</f>
        <v>4328.5</v>
      </c>
      <c r="V10" s="81">
        <f t="shared" si="1"/>
        <v>3.4409569523809522</v>
      </c>
      <c r="W10" s="21">
        <f t="shared" si="0"/>
        <v>-0.25904304761904795</v>
      </c>
      <c r="X10" s="27">
        <v>4</v>
      </c>
      <c r="Y10" s="30">
        <v>-1</v>
      </c>
      <c r="Z10" s="30">
        <v>3</v>
      </c>
      <c r="AA10" s="30">
        <f t="shared" ref="AA10:AA22" si="2">Z10-V10</f>
        <v>-0.44095695238095223</v>
      </c>
      <c r="AB10" s="29">
        <f t="shared" ref="AB10:AB23" si="3">+AA10/Z10</f>
        <v>-0.14698565079365075</v>
      </c>
      <c r="AD10" s="25">
        <v>5397</v>
      </c>
      <c r="AE10" s="21">
        <v>3.7</v>
      </c>
      <c r="AF10" s="21">
        <v>3.9</v>
      </c>
    </row>
    <row r="11" spans="1:32" ht="15.75" x14ac:dyDescent="0.25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'[2]NE 2012'!$L$109</f>
        <v>3603</v>
      </c>
      <c r="L11" s="23">
        <f>'[2]NE 2012'!$Z$113</f>
        <v>2.5015361269841274</v>
      </c>
      <c r="M11" s="24">
        <f>'[2]NE 2013'!$L$109</f>
        <v>3235</v>
      </c>
      <c r="N11" s="23">
        <f>'[2]NE 2013'!$Z$113</f>
        <v>2.7848220952380953</v>
      </c>
      <c r="O11" s="24">
        <f>'[2]NE 2014'!$L$109</f>
        <v>3028</v>
      </c>
      <c r="P11" s="23">
        <f>'[2]NE 2014'!$Z$113</f>
        <v>2.4283737142857147</v>
      </c>
      <c r="Q11" s="24">
        <f>'[2]NE 2015'!$L$109</f>
        <v>3029</v>
      </c>
      <c r="R11" s="23">
        <f>'[2]NE 2015'!$Z$113</f>
        <v>2.5185575873015873</v>
      </c>
      <c r="S11" s="24">
        <f>'[2]NE 2016'!$L$109</f>
        <v>2562</v>
      </c>
      <c r="T11" s="23">
        <f>'[2]NE 2016'!$Z$113</f>
        <v>2.0836446984126984</v>
      </c>
      <c r="U11" s="25">
        <f t="shared" si="1"/>
        <v>2795.5</v>
      </c>
      <c r="V11" s="81">
        <f t="shared" si="1"/>
        <v>2.3011011428571431</v>
      </c>
      <c r="W11" s="21">
        <f t="shared" si="0"/>
        <v>-0.30889885714285681</v>
      </c>
      <c r="X11" s="27">
        <v>3</v>
      </c>
      <c r="Y11" s="30">
        <v>-1</v>
      </c>
      <c r="Z11" s="30">
        <v>2</v>
      </c>
      <c r="AA11" s="30">
        <f t="shared" si="2"/>
        <v>-0.30110114285714307</v>
      </c>
      <c r="AB11" s="29">
        <f t="shared" si="3"/>
        <v>-0.15055057142857153</v>
      </c>
      <c r="AD11" s="25">
        <v>3029</v>
      </c>
      <c r="AE11" s="21">
        <v>2.61</v>
      </c>
      <c r="AF11" s="21">
        <v>2.4700000000000002</v>
      </c>
    </row>
    <row r="12" spans="1:32" ht="15.75" x14ac:dyDescent="0.25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'[2]NE 2012'!$J$109</f>
        <v>2334</v>
      </c>
      <c r="L12" s="23">
        <f>'[2]NE 2012'!$X$113</f>
        <v>2.6160450793650796</v>
      </c>
      <c r="M12" s="24">
        <f>'[2]NE 2013'!$J$109</f>
        <v>2072</v>
      </c>
      <c r="N12" s="23">
        <f>'[2]NE 2013'!$X$113</f>
        <v>2.5136747936507939</v>
      </c>
      <c r="O12" s="24">
        <f>'[2]NE 2014'!$J$109</f>
        <v>1636</v>
      </c>
      <c r="P12" s="23">
        <f>'[2]NE 2014'!$X$113</f>
        <v>2.264623746031746</v>
      </c>
      <c r="Q12" s="24">
        <f>'[2]NE 2015'!$J$109</f>
        <v>2228</v>
      </c>
      <c r="R12" s="23">
        <f>'[2]NE 2015'!$X$113</f>
        <v>2.6719804444444448</v>
      </c>
      <c r="S12" s="24">
        <f>'[2]NE 2016'!$J$109</f>
        <v>1295</v>
      </c>
      <c r="T12" s="23">
        <f>'[2]NE 2016'!$X$113</f>
        <v>2.0070926984126984</v>
      </c>
      <c r="U12" s="25">
        <f t="shared" si="1"/>
        <v>1761.5</v>
      </c>
      <c r="V12" s="81">
        <f t="shared" si="1"/>
        <v>2.3395365714285719</v>
      </c>
      <c r="W12" s="21">
        <f t="shared" si="0"/>
        <v>-5.046342857142827E-2</v>
      </c>
      <c r="X12" s="27">
        <v>2.5</v>
      </c>
      <c r="Y12" s="30"/>
      <c r="Z12" s="30">
        <v>2.5</v>
      </c>
      <c r="AA12" s="30">
        <f t="shared" si="2"/>
        <v>0.16046342857142815</v>
      </c>
      <c r="AB12" s="29">
        <f t="shared" si="3"/>
        <v>6.4185371428571253E-2</v>
      </c>
      <c r="AD12" s="25">
        <v>1932</v>
      </c>
      <c r="AE12" s="21">
        <v>2.39</v>
      </c>
      <c r="AF12" s="21">
        <v>2.4700000000000002</v>
      </c>
    </row>
    <row r="13" spans="1:32" ht="15.75" x14ac:dyDescent="0.25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'[2]NEC 2012'!$B$109</f>
        <v>17456</v>
      </c>
      <c r="L13" s="23">
        <f>'[2]NEC 2012'!$G$113</f>
        <v>17.070813968253965</v>
      </c>
      <c r="M13" s="24">
        <f>'[2]NEC 2013'!$B$109</f>
        <v>14476</v>
      </c>
      <c r="N13" s="23">
        <f>'[2]NEC 2013'!$G$113</f>
        <v>16.374891047619048</v>
      </c>
      <c r="O13" s="24">
        <f>'[2]NEC 2014'!$B$109</f>
        <v>15365</v>
      </c>
      <c r="P13" s="23">
        <f>'[2]NEC 2014'!$G$113</f>
        <v>15.613249523809523</v>
      </c>
      <c r="Q13" s="24">
        <f>'[2]NEC 2015'!$B$109</f>
        <v>14922</v>
      </c>
      <c r="R13" s="23">
        <f>'[2]NEC 2015'!$G$113</f>
        <v>15.05428850793651</v>
      </c>
      <c r="S13" s="24">
        <f>'[2]NEC 2016'!$B$109</f>
        <v>14388</v>
      </c>
      <c r="T13" s="23">
        <f>'[2]NEC 2016'!$G$113</f>
        <v>15.020403174603175</v>
      </c>
      <c r="U13" s="25">
        <f t="shared" si="1"/>
        <v>14655</v>
      </c>
      <c r="V13" s="81">
        <f t="shared" si="1"/>
        <v>15.037345841269843</v>
      </c>
      <c r="W13" s="21">
        <f t="shared" si="0"/>
        <v>-0.95265415873015691</v>
      </c>
      <c r="X13" s="27">
        <v>14</v>
      </c>
      <c r="Y13" s="30">
        <v>-2</v>
      </c>
      <c r="Z13" s="30">
        <v>12</v>
      </c>
      <c r="AA13" s="28">
        <f t="shared" si="2"/>
        <v>-3.0373458412698433</v>
      </c>
      <c r="AB13" s="29">
        <f t="shared" si="3"/>
        <v>-0.25311215343915361</v>
      </c>
      <c r="AD13" s="25">
        <v>15144</v>
      </c>
      <c r="AE13" s="21">
        <v>15.99</v>
      </c>
      <c r="AF13" s="21">
        <v>15.33</v>
      </c>
    </row>
    <row r="14" spans="1:32" ht="15.75" x14ac:dyDescent="0.25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'[2]NC 2012 '!D109</f>
        <v>12875</v>
      </c>
      <c r="L14" s="23">
        <f>'[2]NC 2012 '!J113</f>
        <v>13.189653968253969</v>
      </c>
      <c r="M14" s="24">
        <f>'[2]NC 2013'!D109</f>
        <v>15830</v>
      </c>
      <c r="N14" s="23">
        <f>'[2]NC 2013'!J113</f>
        <v>15.846756952380954</v>
      </c>
      <c r="O14" s="24">
        <f>'[2]NC 2014'!$D$109</f>
        <v>15412</v>
      </c>
      <c r="P14" s="23">
        <f>'[2]NC 2014'!$J$113</f>
        <v>15.77739161904762</v>
      </c>
      <c r="Q14" s="24">
        <f>'[2]NC 2015'!$D$109</f>
        <v>16274</v>
      </c>
      <c r="R14" s="23">
        <f>'[2]NC 2015'!$J$113</f>
        <v>16.46759885714286</v>
      </c>
      <c r="S14" s="24">
        <f>'[2]NC 2016'!$D$109</f>
        <v>14522</v>
      </c>
      <c r="T14" s="23">
        <f>'[2]NC 2016'!$J$113</f>
        <v>15.295647492063491</v>
      </c>
      <c r="U14" s="25">
        <f t="shared" si="1"/>
        <v>15398</v>
      </c>
      <c r="V14" s="81">
        <f t="shared" si="1"/>
        <v>15.881623174603176</v>
      </c>
      <c r="W14" s="21">
        <f t="shared" si="0"/>
        <v>7.1623174603175244E-2</v>
      </c>
      <c r="X14" s="27">
        <v>12</v>
      </c>
      <c r="Y14" s="30">
        <v>1</v>
      </c>
      <c r="Z14" s="30">
        <v>13</v>
      </c>
      <c r="AA14" s="28">
        <f t="shared" si="2"/>
        <v>-2.8816231746031757</v>
      </c>
      <c r="AB14" s="29">
        <f t="shared" si="3"/>
        <v>-0.22166332112332121</v>
      </c>
      <c r="AD14" s="25">
        <v>15843</v>
      </c>
      <c r="AE14" s="21">
        <v>15.81</v>
      </c>
      <c r="AF14" s="21">
        <v>16.12</v>
      </c>
    </row>
    <row r="15" spans="1:32" ht="15.75" x14ac:dyDescent="0.25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'[2]NW 2012'!$D$109</f>
        <v>10141</v>
      </c>
      <c r="L15" s="23">
        <f>'[2]NW 2012'!$J$113</f>
        <v>10.579470349206348</v>
      </c>
      <c r="M15" s="24">
        <f>'[2]NW 2013'!$D$109</f>
        <v>11822</v>
      </c>
      <c r="N15" s="23">
        <f>'[2]NW 2013'!$J$113</f>
        <v>12.789325968253971</v>
      </c>
      <c r="O15" s="24">
        <f>'[2]NW 2014'!$D$109</f>
        <v>12408</v>
      </c>
      <c r="P15" s="23">
        <f>'[2]NW 2014'!$J$113</f>
        <v>12.961006730158729</v>
      </c>
      <c r="Q15" s="24">
        <f>'[2]NW 2015'!$D$109</f>
        <v>12462</v>
      </c>
      <c r="R15" s="23">
        <f>'[2]NW 2015'!$J$113</f>
        <v>12.312637968253968</v>
      </c>
      <c r="S15" s="24">
        <f>'[2]NW 2016'!$D$109</f>
        <v>10148</v>
      </c>
      <c r="T15" s="23">
        <f>'[2]NW 2016'!$J$113</f>
        <v>10.011446984126986</v>
      </c>
      <c r="U15" s="25">
        <f t="shared" si="1"/>
        <v>11305</v>
      </c>
      <c r="V15" s="81">
        <f t="shared" si="1"/>
        <v>11.162042476190477</v>
      </c>
      <c r="W15" s="21">
        <f t="shared" si="0"/>
        <v>-1.7179575238095239</v>
      </c>
      <c r="X15" s="27">
        <v>8</v>
      </c>
      <c r="Y15" s="30">
        <v>2</v>
      </c>
      <c r="Z15" s="30">
        <v>10</v>
      </c>
      <c r="AA15" s="28">
        <f t="shared" si="2"/>
        <v>-1.1620424761904768</v>
      </c>
      <c r="AB15" s="29">
        <f t="shared" si="3"/>
        <v>-0.11620424761904768</v>
      </c>
      <c r="AD15" s="25">
        <v>12435</v>
      </c>
      <c r="AE15" s="21">
        <v>12.88</v>
      </c>
      <c r="AF15" s="21">
        <v>12.64</v>
      </c>
    </row>
    <row r="16" spans="1:32" s="32" customFormat="1" ht="15.75" x14ac:dyDescent="0.25">
      <c r="B16" s="32" t="s">
        <v>38</v>
      </c>
      <c r="C16" s="32">
        <v>4</v>
      </c>
      <c r="D16" s="32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'[2]NW 2014'!$C$109</f>
        <v>9840</v>
      </c>
      <c r="P16" s="23">
        <f>'[2]NW 2014'!$I$113</f>
        <v>7.7584726349206363</v>
      </c>
      <c r="Q16" s="34">
        <f>'[2]NW 2015'!$C$109</f>
        <v>11365</v>
      </c>
      <c r="R16" s="23">
        <f>'[2]NW 2015'!$I$113</f>
        <v>7.2995626666666658</v>
      </c>
      <c r="S16" s="34">
        <f>'[2]NW 2016'!$C$109</f>
        <v>9260</v>
      </c>
      <c r="T16" s="23">
        <f>'[2]NW 2016'!$I$113</f>
        <v>6.5011422222222208</v>
      </c>
      <c r="U16" s="25">
        <f t="shared" si="1"/>
        <v>10312.5</v>
      </c>
      <c r="V16" s="81">
        <f t="shared" si="1"/>
        <v>6.9003524444444437</v>
      </c>
      <c r="W16" s="23"/>
      <c r="X16" s="27">
        <v>6</v>
      </c>
      <c r="Y16" s="38"/>
      <c r="Z16" s="38">
        <v>6</v>
      </c>
      <c r="AA16" s="30">
        <f t="shared" si="2"/>
        <v>-0.90035244444444373</v>
      </c>
      <c r="AB16" s="29">
        <f t="shared" si="3"/>
        <v>-0.15005874074074063</v>
      </c>
      <c r="AD16" s="25">
        <v>10603</v>
      </c>
      <c r="AE16" s="23">
        <v>7.12</v>
      </c>
      <c r="AF16" s="23">
        <v>7.53</v>
      </c>
    </row>
    <row r="17" spans="2:32" ht="15.75" x14ac:dyDescent="0.25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'[2]SC 2012'!$B$109</f>
        <v>16683</v>
      </c>
      <c r="L17" s="23">
        <f>'[2]SC 2012'!$N$113</f>
        <v>17.962856634920634</v>
      </c>
      <c r="M17" s="24">
        <f>'[2]SC 2013'!$B$109</f>
        <v>17545</v>
      </c>
      <c r="N17" s="23">
        <f>'[2]SC 2013'!$N$113</f>
        <v>19.071491174603178</v>
      </c>
      <c r="O17" s="24">
        <f>'[2]SC 2014'!$B$109</f>
        <v>20286</v>
      </c>
      <c r="P17" s="23">
        <f>'[2]SC 2014'!$N$113</f>
        <v>20.346910984126986</v>
      </c>
      <c r="Q17" s="24">
        <f>'[2]SC 2015'!$B$109</f>
        <v>18782</v>
      </c>
      <c r="R17" s="23">
        <f>'[2]SC 2015'!$N$113</f>
        <v>20.729759746031746</v>
      </c>
      <c r="S17" s="24">
        <f>'[2]SC 2016'!$B$109</f>
        <v>16595</v>
      </c>
      <c r="T17" s="23">
        <f>'[2]SC 2016'!$N$113</f>
        <v>21.057473904761906</v>
      </c>
      <c r="U17" s="25">
        <f t="shared" si="1"/>
        <v>17688.5</v>
      </c>
      <c r="V17" s="81">
        <f t="shared" si="1"/>
        <v>20.893616825396826</v>
      </c>
      <c r="W17" s="21">
        <f>V17-AE17</f>
        <v>1.1836168253968253</v>
      </c>
      <c r="X17" s="27">
        <v>15</v>
      </c>
      <c r="Y17" s="30">
        <v>2</v>
      </c>
      <c r="Z17" s="30">
        <v>17</v>
      </c>
      <c r="AA17" s="28">
        <f t="shared" si="2"/>
        <v>-3.8936168253968262</v>
      </c>
      <c r="AB17" s="29">
        <f t="shared" si="3"/>
        <v>-0.22903628384687214</v>
      </c>
      <c r="AD17" s="25">
        <v>19534</v>
      </c>
      <c r="AE17" s="21">
        <v>19.71</v>
      </c>
      <c r="AF17" s="21">
        <v>20.54</v>
      </c>
    </row>
    <row r="18" spans="2:32" ht="15.75" x14ac:dyDescent="0.25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'[2]SC 2012'!$G$109</f>
        <v>7227</v>
      </c>
      <c r="L18" s="23">
        <f>'[2]SC 2012'!$S$113</f>
        <v>6.5865592380952389</v>
      </c>
      <c r="M18" s="24">
        <f>'[2]SC 2013'!$G$109</f>
        <v>7613</v>
      </c>
      <c r="N18" s="23">
        <f>'[2]SC 2013'!$S$113</f>
        <v>6.9292480000000003</v>
      </c>
      <c r="O18" s="24">
        <f>'[2]SC 2014'!$G$109</f>
        <v>7441</v>
      </c>
      <c r="P18" s="23">
        <f>'[2]SC 2014'!$S$113</f>
        <v>6.845689523809523</v>
      </c>
      <c r="Q18" s="24">
        <f>'[2]SC 2015'!$G$109</f>
        <v>8430</v>
      </c>
      <c r="R18" s="23">
        <f>'[2]SC 2015'!$S$113</f>
        <v>7.70023365079365</v>
      </c>
      <c r="S18" s="24">
        <f>'[2]SC 2016'!$G$109</f>
        <v>8204</v>
      </c>
      <c r="T18" s="23">
        <f>'[2]SC 2016'!$S$113</f>
        <v>8.8431166984126985</v>
      </c>
      <c r="U18" s="25">
        <f t="shared" si="1"/>
        <v>8317</v>
      </c>
      <c r="V18" s="81">
        <f t="shared" si="1"/>
        <v>8.2716751746031747</v>
      </c>
      <c r="W18" s="21">
        <f>V18-AE18</f>
        <v>1.381675174603175</v>
      </c>
      <c r="X18" s="27">
        <v>5</v>
      </c>
      <c r="Y18" s="30">
        <v>1</v>
      </c>
      <c r="Z18" s="30">
        <v>6</v>
      </c>
      <c r="AA18" s="28">
        <f t="shared" si="2"/>
        <v>-2.2716751746031747</v>
      </c>
      <c r="AB18" s="29">
        <f t="shared" si="3"/>
        <v>-0.37861252910052912</v>
      </c>
      <c r="AD18" s="25">
        <v>7936</v>
      </c>
      <c r="AE18" s="21">
        <v>6.89</v>
      </c>
      <c r="AF18" s="21">
        <v>7.27</v>
      </c>
    </row>
    <row r="19" spans="2:32" ht="15.75" x14ac:dyDescent="0.25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'[2]SE 2012'!$L$109</f>
        <v>4095</v>
      </c>
      <c r="L19" s="23">
        <f>'[2]SE 2012'!$AC$113</f>
        <v>2.6430572698412695</v>
      </c>
      <c r="M19" s="24">
        <f>'[2]SE 2013'!$L$109</f>
        <v>3935</v>
      </c>
      <c r="N19" s="23">
        <f>'[2]SE 2013'!$AC$113</f>
        <v>2.8469346031746032</v>
      </c>
      <c r="O19" s="24">
        <f>'[2]SE 2014'!$L$109</f>
        <v>3228</v>
      </c>
      <c r="P19" s="23">
        <f>'[2]SE 2014'!$AC$113</f>
        <v>2.4717358730158727</v>
      </c>
      <c r="Q19" s="24">
        <f>'[2]SE 2015'!$L$109</f>
        <v>3053</v>
      </c>
      <c r="R19" s="23">
        <f>'[2]SE 2015'!$AC$113</f>
        <v>2.2778124444444448</v>
      </c>
      <c r="S19" s="24">
        <f>'[2]SE 2016'!$L$109</f>
        <v>3134</v>
      </c>
      <c r="T19" s="23">
        <f>'[2]SE 2016'!$AC$113</f>
        <v>2.2064043174603176</v>
      </c>
      <c r="U19" s="25">
        <f t="shared" si="1"/>
        <v>3093.5</v>
      </c>
      <c r="V19" s="81">
        <f t="shared" si="1"/>
        <v>2.2421083809523812</v>
      </c>
      <c r="W19" s="21">
        <f>V19-AE19</f>
        <v>-0.41789161904761896</v>
      </c>
      <c r="X19" s="27">
        <v>4</v>
      </c>
      <c r="Y19" s="30">
        <v>-2</v>
      </c>
      <c r="Z19" s="30">
        <v>2</v>
      </c>
      <c r="AA19" s="30">
        <f t="shared" si="2"/>
        <v>-0.24210838095238119</v>
      </c>
      <c r="AB19" s="29">
        <f t="shared" si="3"/>
        <v>-0.12105419047619059</v>
      </c>
      <c r="AD19" s="25">
        <v>3141</v>
      </c>
      <c r="AE19" s="21">
        <v>2.66</v>
      </c>
      <c r="AF19" s="21">
        <v>2.37</v>
      </c>
    </row>
    <row r="20" spans="2:32" ht="15.75" x14ac:dyDescent="0.25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'[2]SE 2012'!$N$109</f>
        <v>5462</v>
      </c>
      <c r="L20" s="23">
        <f>'[2]SE 2012'!$AE$113</f>
        <v>4.9172755555555554</v>
      </c>
      <c r="M20" s="24">
        <f>'[2]SE 2013'!$N$109</f>
        <v>5360</v>
      </c>
      <c r="N20" s="23">
        <f>'[2]SE 2013'!$AE$113</f>
        <v>5.2753273650793657</v>
      </c>
      <c r="O20" s="24">
        <f>'[2]SE 2014'!$N$109</f>
        <v>5794</v>
      </c>
      <c r="P20" s="23">
        <f>'[2]SE 2014'!$AE$113</f>
        <v>5.2528364444444442</v>
      </c>
      <c r="Q20" s="24">
        <f>'[2]SE 2015'!$N$109</f>
        <v>6252</v>
      </c>
      <c r="R20" s="23">
        <f>'[2]SE 2015'!$AE$113</f>
        <v>5.6618591746031735</v>
      </c>
      <c r="S20" s="24">
        <f>'[2]SE 2016'!$N$109</f>
        <v>5811</v>
      </c>
      <c r="T20" s="23">
        <f>'[2]SE 2016'!$AE$113</f>
        <v>5.3484369523809532</v>
      </c>
      <c r="U20" s="25">
        <f t="shared" si="1"/>
        <v>6031.5</v>
      </c>
      <c r="V20" s="81">
        <f t="shared" si="1"/>
        <v>5.5051480634920633</v>
      </c>
      <c r="W20" s="21">
        <f>V20-AE20</f>
        <v>0.24514806349206353</v>
      </c>
      <c r="X20" s="27">
        <v>5</v>
      </c>
      <c r="Y20" s="30"/>
      <c r="Z20" s="30">
        <v>5</v>
      </c>
      <c r="AA20" s="30">
        <f t="shared" si="2"/>
        <v>-0.50514806349206332</v>
      </c>
      <c r="AB20" s="29">
        <f t="shared" si="3"/>
        <v>-0.10102961269841267</v>
      </c>
      <c r="AD20" s="25">
        <v>6023</v>
      </c>
      <c r="AE20" s="21">
        <v>5.26</v>
      </c>
      <c r="AF20" s="21">
        <v>5.46</v>
      </c>
    </row>
    <row r="21" spans="2:32" s="32" customFormat="1" ht="15.75" x14ac:dyDescent="0.25">
      <c r="B21" s="32" t="s">
        <v>44</v>
      </c>
      <c r="C21" s="32">
        <v>2</v>
      </c>
      <c r="D21" s="32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'[2]SE 2014'!$B$109</f>
        <v>3228</v>
      </c>
      <c r="P21" s="23">
        <f>'[2]SE 2014'!$S$113</f>
        <v>2.5517500952380958</v>
      </c>
      <c r="Q21" s="34">
        <f>'[2]SE 2015'!$B$109</f>
        <v>3310</v>
      </c>
      <c r="R21" s="23">
        <f>'[2]SE 2015'!$S$113</f>
        <v>2.5765377777777778</v>
      </c>
      <c r="S21" s="34">
        <f>'[2]SE 2016'!$B$109</f>
        <v>2850</v>
      </c>
      <c r="T21" s="23">
        <f>'[2]SE 2016'!$S$113</f>
        <v>2.3703640634920635</v>
      </c>
      <c r="U21" s="25">
        <f t="shared" si="1"/>
        <v>3080</v>
      </c>
      <c r="V21" s="81">
        <f t="shared" si="1"/>
        <v>2.4734509206349209</v>
      </c>
      <c r="W21" s="23"/>
      <c r="X21" s="27">
        <v>3</v>
      </c>
      <c r="Y21" s="38">
        <v>-1</v>
      </c>
      <c r="Z21" s="38">
        <v>2</v>
      </c>
      <c r="AA21" s="30">
        <f t="shared" si="2"/>
        <v>-0.47345092063492089</v>
      </c>
      <c r="AB21" s="29">
        <f t="shared" si="3"/>
        <v>-0.23672546031746045</v>
      </c>
      <c r="AD21" s="25">
        <v>3269</v>
      </c>
      <c r="AE21" s="23">
        <v>2.74</v>
      </c>
      <c r="AF21" s="23">
        <v>2.56</v>
      </c>
    </row>
    <row r="22" spans="2:32" ht="15.75" x14ac:dyDescent="0.25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'[2]SW 2012'!$I$109</f>
        <v>8718</v>
      </c>
      <c r="L22" s="23">
        <f>'[2]SW 2012'!$T$113</f>
        <v>7.2402844444444447</v>
      </c>
      <c r="M22" s="24">
        <f>'[2]SW 2013'!$I$109</f>
        <v>10836</v>
      </c>
      <c r="N22" s="23">
        <f>'[2]SW 2013'!$T$113</f>
        <v>8.4832394920634915</v>
      </c>
      <c r="O22" s="24">
        <f>'[2]SW 2014'!$I$109</f>
        <v>10741</v>
      </c>
      <c r="P22" s="23">
        <f>'[2]SW 2014'!$T$113</f>
        <v>8.6044330158730169</v>
      </c>
      <c r="Q22" s="24">
        <f>'[2]SW 2015'!$I$109</f>
        <v>8163</v>
      </c>
      <c r="R22" s="23">
        <f>'[2]SW 2015'!$T$113</f>
        <v>7.2371206349206352</v>
      </c>
      <c r="S22" s="24">
        <f>'[2]SW 2016'!$I$109</f>
        <v>6604</v>
      </c>
      <c r="T22" s="23">
        <f>'[2]SW 2016'!$T$113</f>
        <v>6.4161997460317464</v>
      </c>
      <c r="U22" s="25">
        <f t="shared" si="1"/>
        <v>7383.5</v>
      </c>
      <c r="V22" s="81">
        <f t="shared" si="1"/>
        <v>6.8266601904761908</v>
      </c>
      <c r="W22" s="21">
        <f>V22-AE22</f>
        <v>-1.7133398095238084</v>
      </c>
      <c r="X22" s="27">
        <v>6</v>
      </c>
      <c r="Y22" s="30"/>
      <c r="Z22" s="30">
        <v>6</v>
      </c>
      <c r="AA22" s="30">
        <f t="shared" si="2"/>
        <v>-0.82666019047619077</v>
      </c>
      <c r="AB22" s="82">
        <f t="shared" si="3"/>
        <v>-0.13777669841269846</v>
      </c>
      <c r="AD22" s="25">
        <v>9452</v>
      </c>
      <c r="AE22" s="21">
        <v>8.5399999999999991</v>
      </c>
      <c r="AF22" s="21">
        <v>7.92</v>
      </c>
    </row>
    <row r="23" spans="2:32" s="15" customFormat="1" ht="15.75" x14ac:dyDescent="0.25">
      <c r="D23" s="39" t="s">
        <v>50</v>
      </c>
      <c r="E23" s="40">
        <f t="shared" ref="E23:W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2">
        <f>SUM(S9:S22)</f>
        <v>122785</v>
      </c>
      <c r="T23" s="41">
        <f>SUM(T9:T22)</f>
        <v>127.16739555555557</v>
      </c>
      <c r="U23" s="40">
        <f t="shared" si="4"/>
        <v>130076</v>
      </c>
      <c r="V23" s="43">
        <f t="shared" si="4"/>
        <v>129.51364507936512</v>
      </c>
      <c r="W23" s="41">
        <f t="shared" si="4"/>
        <v>-2.7001582857142781</v>
      </c>
      <c r="X23" s="41">
        <f>SUM(X9:X22)</f>
        <v>111.5</v>
      </c>
      <c r="Y23" s="41">
        <f>SUM(Y9:Y22)</f>
        <v>-3</v>
      </c>
      <c r="Z23" s="41">
        <f>SUM(Z9:Z22)</f>
        <v>108.5</v>
      </c>
      <c r="AA23" s="41">
        <f>SUM(AA9:AA22)</f>
        <v>-21.013645079365087</v>
      </c>
      <c r="AB23" s="83">
        <f t="shared" si="3"/>
        <v>-0.19367414819691325</v>
      </c>
      <c r="AD23" s="44">
        <f>SUM(AD9:AD22)</f>
        <v>137921</v>
      </c>
      <c r="AE23" s="45">
        <f>SUM(AE9:AE22)</f>
        <v>132.70000000000002</v>
      </c>
      <c r="AF23" s="46">
        <f>SUM(AF9:AF22)</f>
        <v>132.64999999999998</v>
      </c>
    </row>
    <row r="24" spans="2:32" x14ac:dyDescent="0.2">
      <c r="E24" s="47"/>
      <c r="F24" s="47"/>
      <c r="G24" s="47"/>
      <c r="H24" s="47"/>
      <c r="AD24" s="13"/>
      <c r="AE24" s="48"/>
    </row>
    <row r="25" spans="2:32" ht="47.25" x14ac:dyDescent="0.25">
      <c r="B25" s="15" t="s">
        <v>51</v>
      </c>
      <c r="E25" s="49"/>
      <c r="F25" s="49"/>
      <c r="G25" s="49"/>
      <c r="H25" s="49"/>
      <c r="Y25" s="5" t="s">
        <v>52</v>
      </c>
      <c r="Z25" s="8" t="s">
        <v>109</v>
      </c>
      <c r="AD25" s="9" t="s">
        <v>108</v>
      </c>
      <c r="AE25" s="84" t="s">
        <v>110</v>
      </c>
      <c r="AF25" s="85" t="s">
        <v>111</v>
      </c>
    </row>
    <row r="26" spans="2:32" ht="15.75" x14ac:dyDescent="0.25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'[2]SW 2012'!$B$109</f>
        <v>1365</v>
      </c>
      <c r="L26" s="23">
        <f>'[2]SW 2012'!$M$113</f>
        <v>0.73114349206349205</v>
      </c>
      <c r="M26" s="34">
        <f>'[2]SW 2013'!$B$109</f>
        <v>1355</v>
      </c>
      <c r="N26" s="23">
        <f>'[2]SW 2013'!$M$113</f>
        <v>0.6316951111111111</v>
      </c>
      <c r="O26" s="34">
        <f>'[2]SW 2014'!$B$109</f>
        <v>1474</v>
      </c>
      <c r="P26" s="23">
        <f>'[2]SW 2014'!$M$113</f>
        <v>0.63141028571428581</v>
      </c>
      <c r="Q26" s="34">
        <f>'[2]SW 2015'!$B$109</f>
        <v>1674</v>
      </c>
      <c r="R26" s="23">
        <f>'[2]SW 2015'!$M$113</f>
        <v>0.60242730158730162</v>
      </c>
      <c r="S26" s="34">
        <f>'[2]SW 2016'!$B$109</f>
        <v>1339</v>
      </c>
      <c r="T26" s="23">
        <f>'[2]SW 2016'!$M$113</f>
        <v>0.60313511111111107</v>
      </c>
      <c r="U26" s="25">
        <f>AVERAGE(S26,Q26)</f>
        <v>1506.5</v>
      </c>
      <c r="V26" s="81">
        <f>AVERAGE(T26,R26)</f>
        <v>0.6027812063492064</v>
      </c>
      <c r="W26" s="21">
        <f t="shared" ref="W26:W66" si="5">V26-AE26</f>
        <v>-2.7218793650793605E-2</v>
      </c>
      <c r="Y26" s="1">
        <f>V26-AF26</f>
        <v>-1.7218793650793596E-2</v>
      </c>
      <c r="AD26" s="25">
        <v>1574</v>
      </c>
      <c r="AE26" s="21">
        <v>0.63</v>
      </c>
      <c r="AF26" s="21">
        <v>0.62</v>
      </c>
    </row>
    <row r="27" spans="2:32" s="33" customFormat="1" hidden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'[2]SE 2012'!$B$109</f>
        <v>3317</v>
      </c>
      <c r="L27" s="51">
        <f>'[2]SE 2012'!$S$113</f>
        <v>2.5807593650793654</v>
      </c>
      <c r="M27" s="52">
        <f>'[2]SE 2013'!$B$109</f>
        <v>3391</v>
      </c>
      <c r="N27" s="51">
        <f>'[2]SE 2013'!$S$113</f>
        <v>2.9289711746031744</v>
      </c>
      <c r="O27" s="52"/>
      <c r="P27" s="51"/>
      <c r="Q27" s="52"/>
      <c r="R27" s="51"/>
      <c r="S27" s="52"/>
      <c r="T27" s="51"/>
      <c r="U27" s="25"/>
      <c r="V27" s="26"/>
      <c r="W27" s="51">
        <f t="shared" si="5"/>
        <v>0</v>
      </c>
      <c r="Y27" s="55"/>
      <c r="AD27" s="53"/>
      <c r="AE27" s="51"/>
      <c r="AF27" s="51"/>
    </row>
    <row r="28" spans="2:32" ht="15.75" x14ac:dyDescent="0.25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'[2]NE 2012'!$B$109</f>
        <v>1063</v>
      </c>
      <c r="L28" s="23">
        <f>'[2]NE 2012'!$P$113</f>
        <v>0.89874311111111116</v>
      </c>
      <c r="M28" s="34">
        <f>'[2]NE 2013'!$B$109</f>
        <v>1089</v>
      </c>
      <c r="N28" s="23">
        <f>'[2]NE 2013'!$P$113</f>
        <v>1.0607770158730159</v>
      </c>
      <c r="O28" s="34">
        <f>'[2]NE 2014'!$B$109</f>
        <v>1361</v>
      </c>
      <c r="P28" s="23">
        <f>'[2]NE 2014'!$P$113</f>
        <v>1.1386060952380952</v>
      </c>
      <c r="Q28" s="34">
        <f>'[2]NE 2015'!$B$109</f>
        <v>1127</v>
      </c>
      <c r="R28" s="23">
        <f>'[2]NE 2015'!$P$113</f>
        <v>1.0458499047619048</v>
      </c>
      <c r="S28" s="34">
        <f>'[2]NE 2016'!$B$109</f>
        <v>911</v>
      </c>
      <c r="T28" s="23">
        <f>'[2]NE 2016'!$P$113</f>
        <v>0.95443987301587319</v>
      </c>
      <c r="U28" s="25">
        <f t="shared" ref="U28:V66" si="6">AVERAGE(S28,Q28)</f>
        <v>1019</v>
      </c>
      <c r="V28" s="86">
        <f t="shared" si="6"/>
        <v>1.0001448888888889</v>
      </c>
      <c r="W28" s="21">
        <f t="shared" si="5"/>
        <v>-9.9855111111111228E-2</v>
      </c>
      <c r="Y28" s="1">
        <f t="shared" ref="Y28:Y48" si="7">V28-AF28</f>
        <v>-8.9855111111111219E-2</v>
      </c>
      <c r="Z28">
        <v>1</v>
      </c>
      <c r="AD28" s="25">
        <v>1244</v>
      </c>
      <c r="AE28" s="21">
        <v>1.1000000000000001</v>
      </c>
      <c r="AF28" s="21">
        <v>1.0900000000000001</v>
      </c>
    </row>
    <row r="29" spans="2:32" ht="15.75" x14ac:dyDescent="0.25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'[2]SW 2012'!$C$109</f>
        <v>1440</v>
      </c>
      <c r="L29" s="23">
        <f>'[2]SW 2012'!$N$113</f>
        <v>0.43798361904761901</v>
      </c>
      <c r="M29" s="34">
        <f>'[2]SW 2013'!$C$109</f>
        <v>2326</v>
      </c>
      <c r="N29" s="23">
        <f>'[2]SW 2013'!$N$113</f>
        <v>0.64582158730158734</v>
      </c>
      <c r="O29" s="34">
        <f>'[2]SW 2014'!$C$109</f>
        <v>2120</v>
      </c>
      <c r="P29" s="23">
        <f>'[2]SW 2014'!$N$113</f>
        <v>0.65019987301587301</v>
      </c>
      <c r="Q29" s="34">
        <f>'[2]SW 2015'!$C$109</f>
        <v>1496</v>
      </c>
      <c r="R29" s="23">
        <f>'[2]SW 2015'!$N$113</f>
        <v>0.44076507936507936</v>
      </c>
      <c r="S29" s="34">
        <f>'[2]SW 2016'!$C$109</f>
        <v>1228</v>
      </c>
      <c r="T29" s="23">
        <f>'[2]SW 2016'!$N$113</f>
        <v>0.36421752380952382</v>
      </c>
      <c r="U29" s="25">
        <f t="shared" si="6"/>
        <v>1362</v>
      </c>
      <c r="V29" s="81">
        <f t="shared" si="6"/>
        <v>0.40249130158730162</v>
      </c>
      <c r="W29" s="21">
        <f t="shared" si="5"/>
        <v>-0.2475086984126984</v>
      </c>
      <c r="Y29" s="1">
        <f t="shared" si="7"/>
        <v>-0.14750869841269842</v>
      </c>
      <c r="AD29" s="25">
        <v>1808</v>
      </c>
      <c r="AE29" s="21">
        <v>0.65</v>
      </c>
      <c r="AF29" s="21">
        <v>0.55000000000000004</v>
      </c>
    </row>
    <row r="30" spans="2:32" ht="15.75" x14ac:dyDescent="0.25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'[2]NE 2012'!$C$109</f>
        <v>1985</v>
      </c>
      <c r="L30" s="23">
        <f>'[2]NE 2012'!$Q$113</f>
        <v>1.4562259047619048</v>
      </c>
      <c r="M30" s="34">
        <f>'[2]NE 2013'!$C$109</f>
        <v>2090</v>
      </c>
      <c r="N30" s="23">
        <f>'[2]NE 2013'!$Q$113</f>
        <v>1.5064918095238096</v>
      </c>
      <c r="O30" s="34">
        <f>'[2]NE 2014'!$C$109</f>
        <v>2138</v>
      </c>
      <c r="P30" s="23">
        <f>'[2]NE 2014'!$Q$113</f>
        <v>1.3271969523809524</v>
      </c>
      <c r="Q30" s="34">
        <f>'[2]NE 2015'!$C$109</f>
        <v>1845</v>
      </c>
      <c r="R30" s="23">
        <f>'[2]NE 2015'!$Q$113</f>
        <v>1.3825742222222224</v>
      </c>
      <c r="S30" s="34">
        <f>'[2]NE 2016'!$C$109</f>
        <v>1714</v>
      </c>
      <c r="T30" s="23">
        <f>'[2]NE 2016'!$Q$113</f>
        <v>1.2136603174603176</v>
      </c>
      <c r="U30" s="25">
        <f t="shared" si="6"/>
        <v>1779.5</v>
      </c>
      <c r="V30" s="86">
        <f t="shared" si="6"/>
        <v>1.29811726984127</v>
      </c>
      <c r="W30" s="21">
        <f t="shared" si="5"/>
        <v>-0.12188273015872997</v>
      </c>
      <c r="Y30" s="1">
        <f t="shared" si="7"/>
        <v>-5.1882730158730128E-2</v>
      </c>
      <c r="Z30">
        <v>1</v>
      </c>
      <c r="AD30" s="25">
        <v>1992</v>
      </c>
      <c r="AE30" s="21">
        <v>1.42</v>
      </c>
      <c r="AF30" s="21">
        <v>1.35</v>
      </c>
    </row>
    <row r="31" spans="2:32" ht="15.75" x14ac:dyDescent="0.25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'[2]SW 2012'!$D$109</f>
        <v>1382</v>
      </c>
      <c r="L31" s="23">
        <f>'[2]SW 2012'!$O$113</f>
        <v>0.8346514285714286</v>
      </c>
      <c r="M31" s="34">
        <f>'[2]SW 2013'!$D$109</f>
        <v>1296</v>
      </c>
      <c r="N31" s="23">
        <f>'[2]SW 2013'!$O$113</f>
        <v>0.83522120634920649</v>
      </c>
      <c r="O31" s="34">
        <f>'[2]SW 2014'!$D$109</f>
        <v>1042</v>
      </c>
      <c r="P31" s="23">
        <f>'[2]SW 2014'!$O$113</f>
        <v>0.66974565079365089</v>
      </c>
      <c r="Q31" s="34">
        <f>'[2]SW 2015'!$D$109</f>
        <v>1097</v>
      </c>
      <c r="R31" s="23">
        <f>'[2]SW 2015'!$O$113</f>
        <v>0.56100838095238093</v>
      </c>
      <c r="S31" s="34">
        <f>'[2]SW 2016'!$D$109</f>
        <v>863</v>
      </c>
      <c r="T31" s="23">
        <f>'[2]SW 2016'!$O$113</f>
        <v>0.60958209523809526</v>
      </c>
      <c r="U31" s="25">
        <f t="shared" si="6"/>
        <v>980</v>
      </c>
      <c r="V31" s="81">
        <f t="shared" si="6"/>
        <v>0.58529523809523809</v>
      </c>
      <c r="W31" s="21">
        <f t="shared" si="5"/>
        <v>-0.16470476190476191</v>
      </c>
      <c r="Y31" s="1">
        <f t="shared" si="7"/>
        <v>-3.4704761904761905E-2</v>
      </c>
      <c r="AD31" s="25">
        <v>1070</v>
      </c>
      <c r="AE31" s="21">
        <v>0.75</v>
      </c>
      <c r="AF31" s="21">
        <v>0.62</v>
      </c>
    </row>
    <row r="32" spans="2:32" ht="15.75" x14ac:dyDescent="0.25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'[2]NC 2012 '!B109</f>
        <v>2050</v>
      </c>
      <c r="L32" s="23">
        <f>'[2]NC 2012 '!H113</f>
        <v>1.0395874285714286</v>
      </c>
      <c r="M32" s="34">
        <f>'[2]NC 2013'!B109</f>
        <v>1587</v>
      </c>
      <c r="N32" s="23">
        <f>'[2]NC 2013'!H113</f>
        <v>0.90176558730158718</v>
      </c>
      <c r="O32" s="34">
        <f>'[2]NC 2014'!$B$109</f>
        <v>1390</v>
      </c>
      <c r="P32" s="23">
        <f>'[2]NC 2014'!$H$113</f>
        <v>0.68815390476190474</v>
      </c>
      <c r="Q32" s="34">
        <f>'[2]NC 2015'!$B$109</f>
        <v>1234</v>
      </c>
      <c r="R32" s="23">
        <f>'[2]NC 2015'!$H$113</f>
        <v>0.63461371428571434</v>
      </c>
      <c r="S32" s="34">
        <f>'[2]NC 2016'!$B$109</f>
        <v>840</v>
      </c>
      <c r="T32" s="23">
        <f>'[2]NC 2016'!$H$113</f>
        <v>0.51089714285714294</v>
      </c>
      <c r="U32" s="25">
        <f t="shared" si="6"/>
        <v>1037</v>
      </c>
      <c r="V32" s="81">
        <f t="shared" si="6"/>
        <v>0.57275542857142869</v>
      </c>
      <c r="W32" s="21">
        <f t="shared" si="5"/>
        <v>-0.21724457142857134</v>
      </c>
      <c r="Y32" s="1">
        <f t="shared" si="7"/>
        <v>-8.7244571428571338E-2</v>
      </c>
      <c r="AD32" s="25">
        <v>1312</v>
      </c>
      <c r="AE32" s="21">
        <v>0.79</v>
      </c>
      <c r="AF32" s="21">
        <v>0.66</v>
      </c>
    </row>
    <row r="33" spans="2:32" ht="15.75" x14ac:dyDescent="0.25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'[2]NE 2012'!$D$109</f>
        <v>843</v>
      </c>
      <c r="L33" s="23">
        <f>'[2]NE 2012'!$R$113</f>
        <v>0.62772609523809519</v>
      </c>
      <c r="M33" s="34">
        <f>'[2]NE 2013'!$D$109</f>
        <v>897</v>
      </c>
      <c r="N33" s="23">
        <f>'[2]NE 2013'!$R$113</f>
        <v>0.6796157460317459</v>
      </c>
      <c r="O33" s="34">
        <f>'[2]NE 2014'!$D$109</f>
        <v>784</v>
      </c>
      <c r="P33" s="23">
        <f>'[2]NE 2014'!$R$113</f>
        <v>0.63112406349206351</v>
      </c>
      <c r="Q33" s="34">
        <f>'[2]NE 2015'!$D$109</f>
        <v>900</v>
      </c>
      <c r="R33" s="23">
        <f>'[2]NE 2015'!$R$113</f>
        <v>0.68901955555555561</v>
      </c>
      <c r="S33" s="34">
        <f>'[2]NE 2016'!$D$109</f>
        <v>532</v>
      </c>
      <c r="T33" s="23">
        <f>'[2]NE 2016'!$R$113</f>
        <v>0.60314031746031749</v>
      </c>
      <c r="U33" s="25">
        <f t="shared" si="6"/>
        <v>716</v>
      </c>
      <c r="V33" s="81">
        <f t="shared" si="6"/>
        <v>0.6460799365079366</v>
      </c>
      <c r="W33" s="21">
        <f t="shared" si="5"/>
        <v>-1.3920063492063428E-2</v>
      </c>
      <c r="Y33" s="1">
        <f t="shared" si="7"/>
        <v>-1.3920063492063428E-2</v>
      </c>
      <c r="AD33" s="25">
        <v>842</v>
      </c>
      <c r="AE33" s="21">
        <v>0.66</v>
      </c>
      <c r="AF33" s="21">
        <v>0.66</v>
      </c>
    </row>
    <row r="34" spans="2:32" ht="15.75" x14ac:dyDescent="0.25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'[2]SE 2012'!$C$109</f>
        <v>1410</v>
      </c>
      <c r="L34" s="23">
        <f>'[2]SE 2012'!$T$113</f>
        <v>1.0872095238095236</v>
      </c>
      <c r="M34" s="34">
        <f>'[2]SE 2013'!$C$109</f>
        <v>1402</v>
      </c>
      <c r="N34" s="23">
        <f>'[2]SE 2013'!$T$113</f>
        <v>0.88543542857142865</v>
      </c>
      <c r="O34" s="34">
        <f>'[2]SE 2014'!$C$109</f>
        <v>1255</v>
      </c>
      <c r="P34" s="23">
        <f>'[2]SE 2014'!$T$113</f>
        <v>0.94452482539682547</v>
      </c>
      <c r="Q34" s="34">
        <f>'[2]SE 2015'!$C$109</f>
        <v>1495</v>
      </c>
      <c r="R34" s="23">
        <f>'[2]SE 2015'!$T$113</f>
        <v>0.75333549206349215</v>
      </c>
      <c r="S34" s="34">
        <f>'[2]SE 2016'!$C$109</f>
        <v>1159</v>
      </c>
      <c r="T34" s="23">
        <f>'[2]SE 2016'!$T$113</f>
        <v>0.74503987301587304</v>
      </c>
      <c r="U34" s="25">
        <f t="shared" si="6"/>
        <v>1327</v>
      </c>
      <c r="V34" s="81">
        <f t="shared" si="6"/>
        <v>0.7491876825396826</v>
      </c>
      <c r="W34" s="21">
        <f t="shared" si="5"/>
        <v>-0.16081231746031743</v>
      </c>
      <c r="Y34" s="1">
        <f t="shared" si="7"/>
        <v>-0.10081231746031738</v>
      </c>
      <c r="AD34" s="25">
        <v>1375</v>
      </c>
      <c r="AE34" s="21">
        <v>0.91</v>
      </c>
      <c r="AF34" s="21">
        <v>0.85</v>
      </c>
    </row>
    <row r="35" spans="2:32" ht="15.75" x14ac:dyDescent="0.25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'[2]NW 2012'!$B$109</f>
        <v>1562</v>
      </c>
      <c r="L35" s="23">
        <f>'[2]NW 2012'!$H$113</f>
        <v>1.1945871746031747</v>
      </c>
      <c r="M35" s="34">
        <f>'[2]NW 2013'!$B$109</f>
        <v>1806</v>
      </c>
      <c r="N35" s="23">
        <f>'[2]NW 2013'!$H$113</f>
        <v>1.4167993650793653</v>
      </c>
      <c r="O35" s="34">
        <f>'[2]NW 2014'!$B$109</f>
        <v>1718</v>
      </c>
      <c r="P35" s="23">
        <f>'[2]NW 2014'!$H$113</f>
        <v>1.2892840634920635</v>
      </c>
      <c r="Q35" s="34">
        <f>'[2]NW 2015'!$B$109</f>
        <v>1787</v>
      </c>
      <c r="R35" s="23">
        <f>'[2]NW 2015'!$H$113</f>
        <v>1.1610846984126983</v>
      </c>
      <c r="S35" s="34">
        <f>'[2]NW 2016'!$B$109</f>
        <v>1039</v>
      </c>
      <c r="T35" s="23">
        <f>'[2]NW 2016'!$H$113</f>
        <v>0.79262247619047621</v>
      </c>
      <c r="U35" s="25">
        <f t="shared" si="6"/>
        <v>1413</v>
      </c>
      <c r="V35" s="81">
        <f t="shared" si="6"/>
        <v>0.97685358730158733</v>
      </c>
      <c r="W35" s="21">
        <f t="shared" si="5"/>
        <v>-0.37314641269841275</v>
      </c>
      <c r="Y35" s="1">
        <f t="shared" si="7"/>
        <v>-0.25314641269841265</v>
      </c>
      <c r="AD35" s="25">
        <v>1753</v>
      </c>
      <c r="AE35" s="21">
        <v>1.35</v>
      </c>
      <c r="AF35" s="21">
        <v>1.23</v>
      </c>
    </row>
    <row r="36" spans="2:32" ht="15.75" x14ac:dyDescent="0.25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'[2]SW 2012'!$E$109</f>
        <v>4465</v>
      </c>
      <c r="L36" s="23">
        <f>'[2]SW 2012'!$P$113</f>
        <v>1.8657683809523811</v>
      </c>
      <c r="M36" s="34">
        <f>'[2]SW 2013'!$E$109</f>
        <v>4005</v>
      </c>
      <c r="N36" s="23">
        <f>'[2]SW 2013'!$P$113</f>
        <v>1.8399273650793651</v>
      </c>
      <c r="O36" s="34">
        <f>'[2]SW 2014'!$E$109</f>
        <v>3795</v>
      </c>
      <c r="P36" s="23">
        <f>'[2]SW 2014'!$P$113</f>
        <v>1.9672714920634922</v>
      </c>
      <c r="Q36" s="34">
        <f>'[2]SW 2015'!$E$109</f>
        <v>4131</v>
      </c>
      <c r="R36" s="23">
        <f>'[2]SW 2015'!$P$113</f>
        <v>2.1314921904761905</v>
      </c>
      <c r="S36" s="34">
        <f>'[2]SW 2016'!$E$109</f>
        <v>2270</v>
      </c>
      <c r="T36" s="23">
        <f>'[2]SW 2016'!$P$113</f>
        <v>1.4010664126984129</v>
      </c>
      <c r="U36" s="25">
        <f t="shared" si="6"/>
        <v>3200.5</v>
      </c>
      <c r="V36" s="86">
        <f t="shared" si="6"/>
        <v>1.7662793015873017</v>
      </c>
      <c r="W36" s="21">
        <f t="shared" si="5"/>
        <v>-0.13372069841269818</v>
      </c>
      <c r="Y36" s="1">
        <f t="shared" si="7"/>
        <v>-0.28372069841269809</v>
      </c>
      <c r="Z36">
        <v>2</v>
      </c>
      <c r="AD36" s="25">
        <v>3963</v>
      </c>
      <c r="AE36" s="21">
        <v>1.9</v>
      </c>
      <c r="AF36" s="21">
        <v>2.0499999999999998</v>
      </c>
    </row>
    <row r="37" spans="2:32" ht="15.75" x14ac:dyDescent="0.25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'[2]SE 2012'!$D$109</f>
        <v>763</v>
      </c>
      <c r="L37" s="23">
        <f>'[2]SE 2012'!$U$113</f>
        <v>0.51846234920634926</v>
      </c>
      <c r="M37" s="34">
        <f>'[2]SE 2013'!$D$109</f>
        <v>749</v>
      </c>
      <c r="N37" s="23">
        <f>'[2]SE 2013'!$U$113</f>
        <v>0.47448126984126987</v>
      </c>
      <c r="O37" s="34">
        <f>'[2]SE 2014'!$D$109</f>
        <v>614</v>
      </c>
      <c r="P37" s="23">
        <f>'[2]SE 2014'!$U$113</f>
        <v>0.39037320634920641</v>
      </c>
      <c r="Q37" s="34">
        <f>'[2]SE 2015'!$D$109</f>
        <v>781</v>
      </c>
      <c r="R37" s="23">
        <f>'[2]SE 2015'!$U$113</f>
        <v>0.45498920634920637</v>
      </c>
      <c r="S37" s="34">
        <f>'[2]SE 2016'!$D$109</f>
        <v>1077</v>
      </c>
      <c r="T37" s="23">
        <f>'[2]SE 2016'!$U$113</f>
        <v>0.65092050793650791</v>
      </c>
      <c r="U37" s="25">
        <f t="shared" si="6"/>
        <v>929</v>
      </c>
      <c r="V37" s="81">
        <f t="shared" si="6"/>
        <v>0.55295485714285708</v>
      </c>
      <c r="W37" s="21">
        <f t="shared" si="5"/>
        <v>0.12295485714285709</v>
      </c>
      <c r="Y37" s="1">
        <f t="shared" si="7"/>
        <v>0.1329548571428571</v>
      </c>
      <c r="AD37" s="25">
        <v>698</v>
      </c>
      <c r="AE37" s="21">
        <v>0.43</v>
      </c>
      <c r="AF37" s="21">
        <v>0.42</v>
      </c>
    </row>
    <row r="38" spans="2:32" ht="15.75" x14ac:dyDescent="0.25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'[2]SC 2012'!$C$109</f>
        <v>462</v>
      </c>
      <c r="L38" s="23">
        <f>'[2]SC 2012'!$O$113</f>
        <v>0.38051822222222226</v>
      </c>
      <c r="M38" s="34">
        <f>'[2]SC 2013'!$C$109</f>
        <v>727</v>
      </c>
      <c r="N38" s="23">
        <f>'[2]SC 2013'!$O$113</f>
        <v>0.48821803174603173</v>
      </c>
      <c r="O38" s="34">
        <f>'[2]SC 2014'!$C$109</f>
        <v>618</v>
      </c>
      <c r="P38" s="23">
        <f>'[2]SC 2014'!$O$113</f>
        <v>0.41328761904761907</v>
      </c>
      <c r="Q38" s="34">
        <f>'[2]SC 2015'!$C$109</f>
        <v>686</v>
      </c>
      <c r="R38" s="23">
        <f>'[2]SC 2015'!$O$113</f>
        <v>0.44686958730158732</v>
      </c>
      <c r="S38" s="34">
        <f>'[2]SC 2016'!$C$109</f>
        <v>628</v>
      </c>
      <c r="T38" s="23">
        <f>'[2]SC 2016'!$O$113</f>
        <v>0.38804088888888888</v>
      </c>
      <c r="U38" s="25">
        <f t="shared" si="6"/>
        <v>657</v>
      </c>
      <c r="V38" s="81">
        <f t="shared" si="6"/>
        <v>0.4174552380952381</v>
      </c>
      <c r="W38" s="21">
        <f t="shared" si="5"/>
        <v>-3.254476190476191E-2</v>
      </c>
      <c r="Y38" s="1">
        <f t="shared" si="7"/>
        <v>-1.2544761904761892E-2</v>
      </c>
      <c r="AD38" s="25">
        <v>652</v>
      </c>
      <c r="AE38" s="21">
        <v>0.45</v>
      </c>
      <c r="AF38" s="21">
        <v>0.43</v>
      </c>
    </row>
    <row r="39" spans="2:32" ht="15.75" x14ac:dyDescent="0.25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'[2]SE 2012'!$E$109</f>
        <v>856</v>
      </c>
      <c r="L39" s="23">
        <f>'[2]SE 2012'!$V$113</f>
        <v>0.50610730158730166</v>
      </c>
      <c r="M39" s="34">
        <f>'[2]SE 2013'!$E$109</f>
        <v>997</v>
      </c>
      <c r="N39" s="23">
        <f>'[2]SE 2013'!$V$113</f>
        <v>0.70958768253968252</v>
      </c>
      <c r="O39" s="34">
        <f>'[2]SE 2014'!$E$109</f>
        <v>872</v>
      </c>
      <c r="P39" s="23">
        <f>'[2]SE 2014'!$V$113</f>
        <v>0.69609968253968268</v>
      </c>
      <c r="Q39" s="34">
        <f>'[2]SE 2015'!$E$109</f>
        <v>935</v>
      </c>
      <c r="R39" s="23">
        <f>'[2]SE 2015'!$V$113</f>
        <v>0.74388101587301581</v>
      </c>
      <c r="S39" s="34">
        <f>'[2]SE 2016'!$E$109</f>
        <v>665</v>
      </c>
      <c r="T39" s="23">
        <f>'[2]SE 2016'!$V$113</f>
        <v>0.56210387301587306</v>
      </c>
      <c r="U39" s="25">
        <f t="shared" si="6"/>
        <v>800</v>
      </c>
      <c r="V39" s="81">
        <f t="shared" si="6"/>
        <v>0.65299244444444438</v>
      </c>
      <c r="W39" s="21">
        <f t="shared" si="5"/>
        <v>-4.700755555555558E-2</v>
      </c>
      <c r="Y39" s="1">
        <f t="shared" si="7"/>
        <v>-6.7007555555555598E-2</v>
      </c>
      <c r="AD39" s="25">
        <v>904</v>
      </c>
      <c r="AE39" s="21">
        <v>0.7</v>
      </c>
      <c r="AF39" s="21">
        <v>0.72</v>
      </c>
    </row>
    <row r="40" spans="2:32" ht="15.75" x14ac:dyDescent="0.25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'[2]SW 2012'!$F$109</f>
        <v>663</v>
      </c>
      <c r="L40" s="23">
        <f>'[2]SW 2012'!$Q$113</f>
        <v>0.37268444444444443</v>
      </c>
      <c r="M40" s="34">
        <f>'[2]SW 2013'!$F$109</f>
        <v>841</v>
      </c>
      <c r="N40" s="23">
        <f>'[2]SW 2013'!$Q$113</f>
        <v>0.47039453968253969</v>
      </c>
      <c r="O40" s="34">
        <f>'[2]SW 2014'!$F$109</f>
        <v>546</v>
      </c>
      <c r="P40" s="23">
        <f>'[2]SW 2014'!$Q$113</f>
        <v>0.33347428571428572</v>
      </c>
      <c r="Q40" s="34">
        <f>'[2]SW 2015'!$F$109</f>
        <v>581</v>
      </c>
      <c r="R40" s="23">
        <f>'[2]SW 2015'!$Q$113</f>
        <v>0.41563022222222218</v>
      </c>
      <c r="S40" s="34">
        <f>'[2]SW 2016'!$F$109</f>
        <v>354</v>
      </c>
      <c r="T40" s="23">
        <f>'[2]SW 2016'!$Q$113</f>
        <v>0.27044165079365079</v>
      </c>
      <c r="U40" s="25">
        <f t="shared" si="6"/>
        <v>467.5</v>
      </c>
      <c r="V40" s="81">
        <f t="shared" si="6"/>
        <v>0.34303593650793651</v>
      </c>
      <c r="W40" s="21">
        <f t="shared" si="5"/>
        <v>-5.696406349206351E-2</v>
      </c>
      <c r="Y40" s="1">
        <f t="shared" si="7"/>
        <v>-2.6964063492063484E-2</v>
      </c>
      <c r="AD40" s="25">
        <v>564</v>
      </c>
      <c r="AE40" s="21">
        <v>0.4</v>
      </c>
      <c r="AF40" s="21">
        <v>0.37</v>
      </c>
    </row>
    <row r="41" spans="2:32" ht="15.75" x14ac:dyDescent="0.25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'[2]SC 2012'!$D$109</f>
        <v>398</v>
      </c>
      <c r="L41" s="23">
        <f>'[2]SC 2012'!$P$113</f>
        <v>0.32859504761904762</v>
      </c>
      <c r="M41" s="34">
        <f>'[2]SC 2013'!$D$109</f>
        <v>430</v>
      </c>
      <c r="N41" s="23">
        <f>'[2]SC 2013'!$P$113</f>
        <v>0.32288380952380952</v>
      </c>
      <c r="O41" s="34">
        <f>'[2]SC 2014'!$D$109</f>
        <v>443</v>
      </c>
      <c r="P41" s="23">
        <f>'[2]SC 2014'!$P$113</f>
        <v>0.33875720634920642</v>
      </c>
      <c r="Q41" s="34">
        <f>'[2]SC 2015'!$D$109</f>
        <v>416</v>
      </c>
      <c r="R41" s="23">
        <f>'[2]SC 2015'!$P$113</f>
        <v>0.47407530158730149</v>
      </c>
      <c r="S41" s="34">
        <f>'[2]SC 2016'!$D$109</f>
        <v>316</v>
      </c>
      <c r="T41" s="23">
        <f>'[2]SC 2016'!$P$113</f>
        <v>0.32552355555555562</v>
      </c>
      <c r="U41" s="25">
        <f t="shared" si="6"/>
        <v>366</v>
      </c>
      <c r="V41" s="81">
        <f t="shared" si="6"/>
        <v>0.39979942857142858</v>
      </c>
      <c r="W41" s="21">
        <f t="shared" si="5"/>
        <v>6.9799428571428568E-2</v>
      </c>
      <c r="Y41" s="1">
        <f t="shared" si="7"/>
        <v>-1.0200571428571392E-2</v>
      </c>
      <c r="AD41" s="25">
        <v>430</v>
      </c>
      <c r="AE41" s="21">
        <v>0.33</v>
      </c>
      <c r="AF41" s="21">
        <v>0.41</v>
      </c>
    </row>
    <row r="42" spans="2:32" ht="15.75" x14ac:dyDescent="0.25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'[2]SE 2012'!$F$109</f>
        <v>509</v>
      </c>
      <c r="L42" s="23">
        <f>'[2]SE 2012'!$W$113</f>
        <v>0.45520774603174596</v>
      </c>
      <c r="M42" s="34">
        <f>'[2]SE 2013'!$F$109</f>
        <v>634</v>
      </c>
      <c r="N42" s="23">
        <f>'[2]SE 2013'!$W$113</f>
        <v>0.49674501587301584</v>
      </c>
      <c r="O42" s="34">
        <f>'[2]SE 2014'!$F$109</f>
        <v>490</v>
      </c>
      <c r="P42" s="23">
        <f>'[2]SE 2014'!$W$113</f>
        <v>0.37109892063492067</v>
      </c>
      <c r="Q42" s="34">
        <f>'[2]SE 2015'!$F$109</f>
        <v>385</v>
      </c>
      <c r="R42" s="23">
        <f>'[2]SE 2015'!$W$113</f>
        <v>0.30014806349206352</v>
      </c>
      <c r="S42" s="34">
        <f>'[2]SE 2016'!$F$109</f>
        <v>278</v>
      </c>
      <c r="T42" s="23">
        <f>'[2]SE 2016'!$W$113</f>
        <v>0.29922984126984126</v>
      </c>
      <c r="U42" s="25">
        <f t="shared" si="6"/>
        <v>331.5</v>
      </c>
      <c r="V42" s="81">
        <f t="shared" si="6"/>
        <v>0.29968895238095239</v>
      </c>
      <c r="W42" s="21">
        <f t="shared" si="5"/>
        <v>-0.1303110476190476</v>
      </c>
      <c r="Y42" s="1">
        <f t="shared" si="7"/>
        <v>-4.0311047619047635E-2</v>
      </c>
      <c r="AD42" s="25">
        <v>438</v>
      </c>
      <c r="AE42" s="21">
        <v>0.43</v>
      </c>
      <c r="AF42" s="21">
        <v>0.34</v>
      </c>
    </row>
    <row r="43" spans="2:32" ht="15.75" x14ac:dyDescent="0.25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'[2]SW 2012'!$G$109</f>
        <v>718</v>
      </c>
      <c r="L43" s="23">
        <f>'[2]SW 2012'!$R$113</f>
        <v>0.5670007619047619</v>
      </c>
      <c r="M43" s="34">
        <f>'[2]SW 2013'!$G$109</f>
        <v>575</v>
      </c>
      <c r="N43" s="23">
        <f>'[2]SW 2013'!$R$113</f>
        <v>0.51587809523809514</v>
      </c>
      <c r="O43" s="34">
        <f>'[2]SW 2014'!$G$109</f>
        <v>498</v>
      </c>
      <c r="P43" s="23">
        <f>'[2]SW 2014'!$R$113</f>
        <v>0.40891377777777788</v>
      </c>
      <c r="Q43" s="34">
        <f>'[2]SW 2015'!$G$109</f>
        <v>636</v>
      </c>
      <c r="R43" s="23">
        <f>'[2]SW 2015'!$R$113</f>
        <v>0.58358044444444457</v>
      </c>
      <c r="S43" s="34">
        <f>'[2]SW 2016'!$G$109</f>
        <v>486</v>
      </c>
      <c r="T43" s="23">
        <f>'[2]SW 2016'!$R$113</f>
        <v>0.42070793650793659</v>
      </c>
      <c r="U43" s="25">
        <f t="shared" si="6"/>
        <v>561</v>
      </c>
      <c r="V43" s="81">
        <f t="shared" si="6"/>
        <v>0.50214419047619052</v>
      </c>
      <c r="W43" s="21">
        <f t="shared" si="5"/>
        <v>4.2144190476190502E-2</v>
      </c>
      <c r="Y43" s="1">
        <f t="shared" si="7"/>
        <v>2.1441904761905217E-3</v>
      </c>
      <c r="AD43" s="25">
        <v>567</v>
      </c>
      <c r="AE43" s="21">
        <v>0.46</v>
      </c>
      <c r="AF43" s="21">
        <v>0.5</v>
      </c>
    </row>
    <row r="44" spans="2:32" ht="15.75" x14ac:dyDescent="0.25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'[2]SE 2012'!$G$109</f>
        <v>1051</v>
      </c>
      <c r="L44" s="23">
        <f>'[2]SE 2012'!$X$113</f>
        <v>0.49144431746031753</v>
      </c>
      <c r="M44" s="34">
        <f>'[2]SE 2013'!$G$109</f>
        <v>897</v>
      </c>
      <c r="N44" s="23">
        <f>'[2]SE 2013'!$X$113</f>
        <v>0.54372673015873019</v>
      </c>
      <c r="O44" s="34">
        <f>'[2]SE 2014'!$G$109</f>
        <v>1241</v>
      </c>
      <c r="P44" s="23">
        <f>'[2]SE 2014'!$X$113</f>
        <v>0.51226323809523799</v>
      </c>
      <c r="Q44" s="34">
        <f>'[2]SE 2015'!$G$109</f>
        <v>1197</v>
      </c>
      <c r="R44" s="23">
        <f>'[2]SE 2015'!$X$113</f>
        <v>0.479256253968254</v>
      </c>
      <c r="S44" s="34">
        <f>'[2]SE 2016'!$G$109</f>
        <v>657</v>
      </c>
      <c r="T44" s="23">
        <f>'[2]SE 2016'!$X$113</f>
        <v>0.40963085714285713</v>
      </c>
      <c r="U44" s="25">
        <f t="shared" si="6"/>
        <v>927</v>
      </c>
      <c r="V44" s="81">
        <f t="shared" si="6"/>
        <v>0.44444355555555559</v>
      </c>
      <c r="W44" s="21">
        <f t="shared" si="5"/>
        <v>-8.5556444444444435E-2</v>
      </c>
      <c r="Y44" s="1">
        <f t="shared" si="7"/>
        <v>-5.5556444444444408E-2</v>
      </c>
      <c r="AD44" s="25">
        <v>1219</v>
      </c>
      <c r="AE44" s="21">
        <v>0.53</v>
      </c>
      <c r="AF44" s="21">
        <v>0.5</v>
      </c>
    </row>
    <row r="45" spans="2:32" ht="15.75" x14ac:dyDescent="0.25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'[2]SE 2012'!$H$109</f>
        <v>1135</v>
      </c>
      <c r="L45" s="23">
        <f>'[2]SE 2012'!$Y$113</f>
        <v>0.7057147936507937</v>
      </c>
      <c r="M45" s="34">
        <f>'[2]SE 2013'!$H$109</f>
        <v>1067</v>
      </c>
      <c r="N45" s="23">
        <f>'[2]SE 2013'!$Y$113</f>
        <v>0.59869701587301583</v>
      </c>
      <c r="O45" s="34">
        <f>'[2]SE 2014'!$H$109</f>
        <v>998</v>
      </c>
      <c r="P45" s="23">
        <f>'[2]SE 2014'!$Y$113</f>
        <v>0.56837358730158727</v>
      </c>
      <c r="Q45" s="34">
        <f>'[2]SE 2015'!$H$109</f>
        <v>996</v>
      </c>
      <c r="R45" s="23">
        <f>'[2]SE 2015'!$Y$113</f>
        <v>0.60276685714285716</v>
      </c>
      <c r="S45" s="34">
        <f>'[2]SE 2016'!$H$109</f>
        <v>745</v>
      </c>
      <c r="T45" s="23">
        <f>'[2]SE 2016'!$Y$113</f>
        <v>0.57591390476190474</v>
      </c>
      <c r="U45" s="25">
        <f t="shared" si="6"/>
        <v>870.5</v>
      </c>
      <c r="V45" s="81">
        <f t="shared" si="6"/>
        <v>0.58934038095238095</v>
      </c>
      <c r="W45" s="21">
        <f t="shared" si="5"/>
        <v>9.3403809523809889E-3</v>
      </c>
      <c r="Y45" s="1">
        <f t="shared" si="7"/>
        <v>-6.5961904761902002E-4</v>
      </c>
      <c r="AD45" s="25">
        <v>997</v>
      </c>
      <c r="AE45" s="21">
        <v>0.57999999999999996</v>
      </c>
      <c r="AF45" s="21">
        <v>0.59</v>
      </c>
    </row>
    <row r="46" spans="2:32" ht="15.75" x14ac:dyDescent="0.25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'[2]SE 2012'!$I$109</f>
        <v>324</v>
      </c>
      <c r="L46" s="23">
        <f>'[2]SE 2012'!$Z$113</f>
        <v>0.22540749206349206</v>
      </c>
      <c r="M46" s="34">
        <f>'[2]SE 2013'!$I$109</f>
        <v>323</v>
      </c>
      <c r="N46" s="23">
        <f>'[2]SE 2013'!$Z$113</f>
        <v>0.25379301587301589</v>
      </c>
      <c r="O46" s="34">
        <f>'[2]SE 2014'!$I$109</f>
        <v>313</v>
      </c>
      <c r="P46" s="23">
        <f>'[2]SE 2014'!$Z$113</f>
        <v>0.25896253968253968</v>
      </c>
      <c r="Q46" s="34">
        <f>'[2]SE 2015'!$I$109</f>
        <v>407</v>
      </c>
      <c r="R46" s="23">
        <f>'[2]SE 2015'!$Z$113</f>
        <v>0.26474349206349213</v>
      </c>
      <c r="S46" s="34">
        <f>'[2]SE 2016'!$I$109</f>
        <v>509</v>
      </c>
      <c r="T46" s="23">
        <f>'[2]SE 2016'!$Z$113</f>
        <v>0.34505180952380954</v>
      </c>
      <c r="U46" s="25">
        <f t="shared" si="6"/>
        <v>458</v>
      </c>
      <c r="V46" s="81">
        <f t="shared" si="6"/>
        <v>0.30489765079365083</v>
      </c>
      <c r="W46" s="21">
        <f t="shared" si="5"/>
        <v>4.4897650793650823E-2</v>
      </c>
      <c r="Y46" s="1">
        <f t="shared" si="7"/>
        <v>4.4897650793650823E-2</v>
      </c>
      <c r="AD46" s="25">
        <v>360</v>
      </c>
      <c r="AE46" s="21">
        <v>0.26</v>
      </c>
      <c r="AF46" s="21">
        <v>0.26</v>
      </c>
    </row>
    <row r="47" spans="2:32" ht="15.75" x14ac:dyDescent="0.25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'[2]NE 2012'!$E$109</f>
        <v>1609</v>
      </c>
      <c r="L47" s="23">
        <f>'[2]NE 2012'!$S$113</f>
        <v>1.2066157460317462</v>
      </c>
      <c r="M47" s="34">
        <f>'[2]NE 2013'!$E$109</f>
        <v>1509</v>
      </c>
      <c r="N47" s="23">
        <f>'[2]NE 2013'!$S$113</f>
        <v>1.2721941587301586</v>
      </c>
      <c r="O47" s="34">
        <f>'[2]NE 2014'!$E$109</f>
        <v>1569</v>
      </c>
      <c r="P47" s="23">
        <f>'[2]NE 2014'!$S$113</f>
        <v>1.3080017777777777</v>
      </c>
      <c r="Q47" s="34">
        <f>'[2]NE 2015'!$E$109</f>
        <v>1629</v>
      </c>
      <c r="R47" s="23">
        <f>'[2]NE 2015'!$S$113</f>
        <v>1.1852038095238095</v>
      </c>
      <c r="S47" s="34">
        <f>'[2]NE 2016'!$E$109</f>
        <v>1455</v>
      </c>
      <c r="T47" s="23">
        <f>'[2]NE 2016'!$S$113</f>
        <v>0.90459047619047617</v>
      </c>
      <c r="U47" s="25">
        <f t="shared" si="6"/>
        <v>1542</v>
      </c>
      <c r="V47" s="86">
        <f t="shared" si="6"/>
        <v>1.0448971428571427</v>
      </c>
      <c r="W47" s="21">
        <f t="shared" si="5"/>
        <v>-0.24510285714285729</v>
      </c>
      <c r="Y47" s="1">
        <f t="shared" si="7"/>
        <v>-0.20510285714285725</v>
      </c>
      <c r="Z47">
        <v>1</v>
      </c>
      <c r="AD47" s="25">
        <v>1599</v>
      </c>
      <c r="AE47" s="21">
        <v>1.29</v>
      </c>
      <c r="AF47" s="21">
        <v>1.25</v>
      </c>
    </row>
    <row r="48" spans="2:32" ht="15.75" x14ac:dyDescent="0.25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'[2]SE 2012'!$J$109</f>
        <v>279</v>
      </c>
      <c r="L48" s="23">
        <f>'[2]SE 2012'!$AA$113</f>
        <v>0.33417600000000003</v>
      </c>
      <c r="M48" s="34">
        <f>'[2]SE 2013'!$J$109</f>
        <v>390</v>
      </c>
      <c r="N48" s="23">
        <f>'[2]SE 2013'!$AA$113</f>
        <v>0.31710425396825398</v>
      </c>
      <c r="O48" s="34">
        <f>'[2]SE 2014'!$J$109</f>
        <v>427</v>
      </c>
      <c r="P48" s="23">
        <f>'[2]SE 2014'!$AA$113</f>
        <v>0.43659225396825396</v>
      </c>
      <c r="Q48" s="34">
        <f>'[2]SE 2015'!$J$109</f>
        <v>551</v>
      </c>
      <c r="R48" s="23">
        <f>'[2]SE 2015'!$AA$113</f>
        <v>0.36829536507936511</v>
      </c>
      <c r="S48" s="34">
        <f>'[2]SE 2016'!$J$109</f>
        <v>480</v>
      </c>
      <c r="T48" s="23">
        <f>'[2]SE 2016'!$AA$113</f>
        <v>0.30933980952380957</v>
      </c>
      <c r="U48" s="25">
        <f t="shared" si="6"/>
        <v>515.5</v>
      </c>
      <c r="V48" s="81">
        <f t="shared" si="6"/>
        <v>0.33881758730158734</v>
      </c>
      <c r="W48" s="21">
        <f t="shared" si="5"/>
        <v>-4.1182412698412663E-2</v>
      </c>
      <c r="Y48" s="1">
        <f t="shared" si="7"/>
        <v>-6.118241269841268E-2</v>
      </c>
      <c r="AD48" s="25">
        <v>489</v>
      </c>
      <c r="AE48" s="21">
        <v>0.38</v>
      </c>
      <c r="AF48" s="21">
        <v>0.4</v>
      </c>
    </row>
    <row r="49" spans="2:32" s="33" customFormat="1" hidden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'[2]NW 2012'!$C$109</f>
        <v>8916</v>
      </c>
      <c r="L49" s="51">
        <f>'[2]NW 2012'!$I$113</f>
        <v>5.5192321269841269</v>
      </c>
      <c r="M49" s="52">
        <f>'[2]NW 2013'!$C$109</f>
        <v>8937</v>
      </c>
      <c r="N49" s="51">
        <f>'[2]NW 2013'!$I$113</f>
        <v>6.4862698412698423</v>
      </c>
      <c r="O49" s="52"/>
      <c r="P49" s="51"/>
      <c r="Q49" s="52"/>
      <c r="R49" s="51"/>
      <c r="S49" s="52"/>
      <c r="T49" s="51"/>
      <c r="U49" s="25"/>
      <c r="V49" s="26"/>
      <c r="W49" s="51">
        <f t="shared" si="5"/>
        <v>0</v>
      </c>
      <c r="Y49" s="55"/>
      <c r="AD49" s="53"/>
      <c r="AE49" s="51"/>
      <c r="AF49" s="51"/>
    </row>
    <row r="50" spans="2:32" ht="15.75" x14ac:dyDescent="0.25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'[2]SC 2012'!$E$109</f>
        <v>4749</v>
      </c>
      <c r="L50" s="23">
        <f>'[2]SC 2012'!$Q$113</f>
        <v>2.4198939682539686</v>
      </c>
      <c r="M50" s="34">
        <f>'[2]SC 2013'!$E$109</f>
        <v>4370</v>
      </c>
      <c r="N50" s="23">
        <f>'[2]SC 2013'!$Q$113</f>
        <v>2.5236126984126983</v>
      </c>
      <c r="O50" s="34">
        <f>'[2]SC 2014'!$E$109</f>
        <v>4830</v>
      </c>
      <c r="P50" s="23">
        <f>'[2]SC 2014'!$Q$113</f>
        <v>2.5596281904761908</v>
      </c>
      <c r="Q50" s="34">
        <f>'[2]SC 2015'!$E$109</f>
        <v>3502</v>
      </c>
      <c r="R50" s="23">
        <f>'[2]SC 2015'!$Q$113</f>
        <v>2.3942026666666671</v>
      </c>
      <c r="S50" s="34">
        <f>'[2]SC 2016'!$E$109</f>
        <v>3348</v>
      </c>
      <c r="T50" s="23">
        <f>'[2]SC 2016'!$Q$113</f>
        <v>2.1365878095238093</v>
      </c>
      <c r="U50" s="25">
        <f t="shared" si="6"/>
        <v>3425</v>
      </c>
      <c r="V50" s="86">
        <f t="shared" si="6"/>
        <v>2.2653952380952385</v>
      </c>
      <c r="W50" s="21">
        <f t="shared" si="5"/>
        <v>-0.27460476190476157</v>
      </c>
      <c r="Y50" s="1">
        <f t="shared" ref="Y50:Y66" si="8">V50-AF50</f>
        <v>-0.21460476190476152</v>
      </c>
      <c r="Z50">
        <v>2</v>
      </c>
      <c r="AD50" s="25">
        <v>4166</v>
      </c>
      <c r="AE50" s="21">
        <v>2.54</v>
      </c>
      <c r="AF50" s="21">
        <v>2.48</v>
      </c>
    </row>
    <row r="51" spans="2:32" ht="15.75" x14ac:dyDescent="0.25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'[2]SC 2012'!$F$109</f>
        <v>2155</v>
      </c>
      <c r="L51" s="23">
        <f>'[2]SC 2012'!$R$113</f>
        <v>1.5077660952380953</v>
      </c>
      <c r="M51" s="34">
        <f>'[2]SC 2013'!$F$109</f>
        <v>2067</v>
      </c>
      <c r="N51" s="23">
        <f>'[2]SC 2013'!$R$113</f>
        <v>1.6587889523809525</v>
      </c>
      <c r="O51" s="34">
        <f>'[2]SC 2014'!$F$109</f>
        <v>1842</v>
      </c>
      <c r="P51" s="23">
        <f>'[2]SC 2014'!$R$113</f>
        <v>1.5956043174603174</v>
      </c>
      <c r="Q51" s="34">
        <f>'[2]SC 2015'!$F$109</f>
        <v>1687</v>
      </c>
      <c r="R51" s="23">
        <f>'[2]SC 2015'!$R$113</f>
        <v>1.4643978412698413</v>
      </c>
      <c r="S51" s="34">
        <f>'[2]SC 2016'!$F$109</f>
        <v>1370</v>
      </c>
      <c r="T51" s="23">
        <f>'[2]SC 2016'!$R$113</f>
        <v>1.3767987301587306</v>
      </c>
      <c r="U51" s="25">
        <f t="shared" si="6"/>
        <v>1528.5</v>
      </c>
      <c r="V51" s="86">
        <f t="shared" si="6"/>
        <v>1.420598285714286</v>
      </c>
      <c r="W51" s="21">
        <f t="shared" si="5"/>
        <v>-0.20940171428571386</v>
      </c>
      <c r="Y51" s="1">
        <f t="shared" si="8"/>
        <v>-0.10940171428571399</v>
      </c>
      <c r="Z51">
        <v>1</v>
      </c>
      <c r="AD51" s="25">
        <v>1765</v>
      </c>
      <c r="AE51" s="21">
        <v>1.63</v>
      </c>
      <c r="AF51" s="21">
        <v>1.53</v>
      </c>
    </row>
    <row r="52" spans="2:32" ht="15.75" x14ac:dyDescent="0.25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'[2]NC 2012 '!C109</f>
        <v>5497</v>
      </c>
      <c r="L52" s="23">
        <f>'[2]NC 2012 '!I113</f>
        <v>3.0561003174603174</v>
      </c>
      <c r="M52" s="34">
        <f>'[2]NC 2013'!C109</f>
        <v>4714</v>
      </c>
      <c r="N52" s="23">
        <f>'[2]NC 2013'!I113</f>
        <v>2.8667296507936513</v>
      </c>
      <c r="O52" s="34">
        <f>'[2]NC 2014'!$C$109</f>
        <v>5559</v>
      </c>
      <c r="P52" s="23">
        <f>'[2]NC 2014'!$I$113</f>
        <v>2.8848991746031749</v>
      </c>
      <c r="Q52" s="34">
        <f>'[2]NC 2015'!$C$109</f>
        <v>4942</v>
      </c>
      <c r="R52" s="23">
        <f>'[2]NC 2015'!$I$113</f>
        <v>3.1916720000000001</v>
      </c>
      <c r="S52" s="34">
        <f>'[2]NC 2016'!$C$109</f>
        <v>3925</v>
      </c>
      <c r="T52" s="23">
        <f>'[2]NC 2016'!$I$113</f>
        <v>2.2299314285714287</v>
      </c>
      <c r="U52" s="25">
        <f t="shared" si="6"/>
        <v>4433.5</v>
      </c>
      <c r="V52" s="86">
        <f t="shared" si="6"/>
        <v>2.7108017142857141</v>
      </c>
      <c r="W52" s="21">
        <f t="shared" si="5"/>
        <v>-0.16919828571428575</v>
      </c>
      <c r="Y52" s="1">
        <f t="shared" si="8"/>
        <v>-0.32919828571428589</v>
      </c>
      <c r="Z52">
        <v>3</v>
      </c>
      <c r="AD52" s="25">
        <v>5251</v>
      </c>
      <c r="AE52" s="21">
        <v>2.88</v>
      </c>
      <c r="AF52" s="21">
        <v>3.04</v>
      </c>
    </row>
    <row r="53" spans="2:32" ht="15.75" x14ac:dyDescent="0.25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'[2]NEC 2012'!$C$109</f>
        <v>1710</v>
      </c>
      <c r="L53" s="23">
        <f>'[2]NEC 2012'!$H$113</f>
        <v>0.79156749206349197</v>
      </c>
      <c r="M53" s="34">
        <f>'[2]NEC 2013'!$C$109</f>
        <v>1178</v>
      </c>
      <c r="N53" s="23">
        <f>'[2]NEC 2013'!$H$113</f>
        <v>0.72278171428571436</v>
      </c>
      <c r="O53" s="34">
        <f>'[2]NEC 2014'!$C$109</f>
        <v>1522</v>
      </c>
      <c r="P53" s="23">
        <f>'[2]NEC 2014'!$H$113</f>
        <v>0.73289193650793638</v>
      </c>
      <c r="Q53" s="34">
        <f>'[2]NEC 2015'!$C$109</f>
        <v>1226</v>
      </c>
      <c r="R53" s="23">
        <f>'[2]NEC 2015'!$H$113</f>
        <v>0.62349333333333334</v>
      </c>
      <c r="S53" s="34">
        <f>'[2]NEC 2016'!$C$109</f>
        <v>643</v>
      </c>
      <c r="T53" s="23">
        <f>'[2]NEC 2016'!$H$113</f>
        <v>0.5306709841269841</v>
      </c>
      <c r="U53" s="25">
        <f t="shared" si="6"/>
        <v>934.5</v>
      </c>
      <c r="V53" s="81">
        <f t="shared" si="6"/>
        <v>0.57708215873015867</v>
      </c>
      <c r="W53" s="21">
        <f t="shared" si="5"/>
        <v>-0.15291784126984131</v>
      </c>
      <c r="Y53" s="1">
        <f t="shared" si="8"/>
        <v>-0.10291784126984138</v>
      </c>
      <c r="AD53" s="25">
        <v>1374</v>
      </c>
      <c r="AE53" s="21">
        <v>0.73</v>
      </c>
      <c r="AF53" s="21">
        <v>0.68</v>
      </c>
    </row>
    <row r="54" spans="2:32" ht="15.75" x14ac:dyDescent="0.25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'[2]SC 2012'!$H$109</f>
        <v>705</v>
      </c>
      <c r="L54" s="23">
        <f>'[2]SC 2012'!$T$113</f>
        <v>0.39263631746031757</v>
      </c>
      <c r="M54" s="34">
        <f>'[2]SC 2013'!$H$109</f>
        <v>907</v>
      </c>
      <c r="N54" s="23">
        <f>'[2]SC 2013'!$T$113</f>
        <v>0.36045422222222223</v>
      </c>
      <c r="O54" s="34">
        <f>'[2]SC 2014'!$H$109</f>
        <v>855</v>
      </c>
      <c r="P54" s="23">
        <f>'[2]SC 2014'!$T$113</f>
        <v>0.34035149206349208</v>
      </c>
      <c r="Q54" s="34">
        <f>'[2]SC 2015'!$H$109</f>
        <v>589</v>
      </c>
      <c r="R54" s="23">
        <f>'[2]SC 2015'!$T$113</f>
        <v>0.35853650793650793</v>
      </c>
      <c r="S54" s="34">
        <f>'[2]SC 2016'!$H$109</f>
        <v>580</v>
      </c>
      <c r="T54" s="23">
        <f>'[2]SC 2016'!$T$113</f>
        <v>0.37553041269841275</v>
      </c>
      <c r="U54" s="25">
        <f t="shared" si="6"/>
        <v>584.5</v>
      </c>
      <c r="V54" s="81">
        <f t="shared" si="6"/>
        <v>0.36703346031746031</v>
      </c>
      <c r="W54" s="21">
        <f t="shared" si="5"/>
        <v>1.7033460317460336E-2</v>
      </c>
      <c r="Y54" s="1">
        <f t="shared" si="8"/>
        <v>1.7033460317460336E-2</v>
      </c>
      <c r="AD54" s="25">
        <v>722</v>
      </c>
      <c r="AE54" s="21">
        <v>0.35</v>
      </c>
      <c r="AF54" s="21">
        <v>0.35</v>
      </c>
    </row>
    <row r="55" spans="2:32" ht="15.75" x14ac:dyDescent="0.25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'[2]NE 2012'!$F$109</f>
        <v>2117</v>
      </c>
      <c r="L55" s="23">
        <f>'[2]NE 2012'!$T$113</f>
        <v>1.5896999365079363</v>
      </c>
      <c r="M55" s="34">
        <f>'[2]NE 2013'!$F$109</f>
        <v>1644</v>
      </c>
      <c r="N55" s="23">
        <f>'[2]NE 2013'!$T$113</f>
        <v>1.4747721904761903</v>
      </c>
      <c r="O55" s="34">
        <f>'[2]NE 2014'!$F$109</f>
        <v>1565</v>
      </c>
      <c r="P55" s="23">
        <f>'[2]NE 2014'!$T$113</f>
        <v>1.344734984126984</v>
      </c>
      <c r="Q55" s="34">
        <f>'[2]NE 2015'!$F$109</f>
        <v>1664</v>
      </c>
      <c r="R55" s="23">
        <f>'[2]NE 2015'!$T$113</f>
        <v>1.3639457777777779</v>
      </c>
      <c r="S55" s="34">
        <f>'[2]NE 2016'!$F$109</f>
        <v>1394</v>
      </c>
      <c r="T55" s="23">
        <f>'[2]NE 2016'!$T$113</f>
        <v>1.2180386031746033</v>
      </c>
      <c r="U55" s="25">
        <f t="shared" si="6"/>
        <v>1529</v>
      </c>
      <c r="V55" s="86">
        <f t="shared" si="6"/>
        <v>1.2909921904761905</v>
      </c>
      <c r="W55" s="21">
        <f t="shared" si="5"/>
        <v>-0.1190078095238094</v>
      </c>
      <c r="Y55" s="1">
        <f t="shared" si="8"/>
        <v>-5.9007809523809573E-2</v>
      </c>
      <c r="Z55">
        <v>1</v>
      </c>
      <c r="AD55" s="25">
        <v>1615</v>
      </c>
      <c r="AE55" s="21">
        <v>1.41</v>
      </c>
      <c r="AF55" s="21">
        <v>1.35</v>
      </c>
    </row>
    <row r="56" spans="2:32" ht="15.75" x14ac:dyDescent="0.25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'[2]NE 2012'!$G$109</f>
        <v>885</v>
      </c>
      <c r="L56" s="23">
        <f>'[2]NE 2012'!$U$113</f>
        <v>0.77621993650793641</v>
      </c>
      <c r="M56" s="34">
        <f>'[2]NE 2013'!$G$109</f>
        <v>863</v>
      </c>
      <c r="N56" s="23">
        <f>'[2]NE 2013'!$U$113</f>
        <v>0.84415034920634935</v>
      </c>
      <c r="O56" s="34">
        <f>'[2]NE 2014'!$G$109</f>
        <v>1058</v>
      </c>
      <c r="P56" s="23">
        <f>'[2]NE 2014'!$U$113</f>
        <v>0.94680812698412697</v>
      </c>
      <c r="Q56" s="34">
        <f>'[2]NE 2015'!$G$109</f>
        <v>1494</v>
      </c>
      <c r="R56" s="23">
        <f>'[2]NE 2015'!$U$113</f>
        <v>1.1340516825396825</v>
      </c>
      <c r="S56" s="34">
        <f>'[2]NE 2016'!$G$109</f>
        <v>1026</v>
      </c>
      <c r="T56" s="23">
        <f>'[2]NE 2016'!$U$113</f>
        <v>1.0709931428571429</v>
      </c>
      <c r="U56" s="25">
        <f t="shared" si="6"/>
        <v>1260</v>
      </c>
      <c r="V56" s="86">
        <f t="shared" si="6"/>
        <v>1.1025224126984128</v>
      </c>
      <c r="W56" s="21">
        <f t="shared" si="5"/>
        <v>0.20252241269841276</v>
      </c>
      <c r="Y56" s="1">
        <f t="shared" si="8"/>
        <v>6.2522412698412744E-2</v>
      </c>
      <c r="Z56">
        <v>1</v>
      </c>
      <c r="AD56" s="25">
        <v>1276</v>
      </c>
      <c r="AE56" s="21">
        <v>0.9</v>
      </c>
      <c r="AF56" s="21">
        <v>1.04</v>
      </c>
    </row>
    <row r="57" spans="2:32" ht="15.75" x14ac:dyDescent="0.25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'[2]SE 2012'!$K$109</f>
        <v>1447</v>
      </c>
      <c r="L57" s="23">
        <f>'[2]SE 2012'!$AB$113</f>
        <v>1.1297453968253968</v>
      </c>
      <c r="M57" s="34">
        <f>'[2]SE 2013'!$K$109</f>
        <v>1307</v>
      </c>
      <c r="N57" s="23">
        <f>'[2]SE 2013'!$AB$113</f>
        <v>0.9872143492063491</v>
      </c>
      <c r="O57" s="34">
        <f>'[2]SE 2014'!$K$109</f>
        <v>1234</v>
      </c>
      <c r="P57" s="23">
        <f>'[2]SE 2014'!$AB$113</f>
        <v>1.0468286984126984</v>
      </c>
      <c r="Q57" s="34">
        <f>'[2]SE 2015'!$K$109</f>
        <v>1274</v>
      </c>
      <c r="R57" s="23">
        <f>'[2]SE 2015'!$AB$113</f>
        <v>1.0904563809523811</v>
      </c>
      <c r="S57" s="34">
        <f>'[2]SE 2016'!$K$109</f>
        <v>1009</v>
      </c>
      <c r="T57" s="23">
        <f>'[2]SE 2016'!$AB$113</f>
        <v>0.86224888888888895</v>
      </c>
      <c r="U57" s="25">
        <f t="shared" si="6"/>
        <v>1141.5</v>
      </c>
      <c r="V57" s="81">
        <f t="shared" si="6"/>
        <v>0.97635263492063507</v>
      </c>
      <c r="W57" s="21">
        <f t="shared" si="5"/>
        <v>-4.3647365079364953E-2</v>
      </c>
      <c r="Y57" s="1">
        <f t="shared" si="8"/>
        <v>-9.3647365079364997E-2</v>
      </c>
      <c r="AD57" s="25">
        <v>1254</v>
      </c>
      <c r="AE57" s="21">
        <v>1.02</v>
      </c>
      <c r="AF57" s="21">
        <v>1.07</v>
      </c>
    </row>
    <row r="58" spans="2:32" ht="15.75" x14ac:dyDescent="0.25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'[2]NE 2012'!$I$109</f>
        <v>980</v>
      </c>
      <c r="L58" s="23">
        <f>'[2]NE 2012'!$W$113</f>
        <v>0.51384304761904764</v>
      </c>
      <c r="M58" s="34">
        <f>'[2]NE 2013'!$I$109</f>
        <v>532</v>
      </c>
      <c r="N58" s="23">
        <f>'[2]NE 2013'!$W$113</f>
        <v>0.37639593650793651</v>
      </c>
      <c r="O58" s="34">
        <f>'[2]NE 2014'!$I$109</f>
        <v>526</v>
      </c>
      <c r="P58" s="23">
        <f>'[2]NE 2014'!$W$113</f>
        <v>0.37135022222222225</v>
      </c>
      <c r="Q58" s="34">
        <f>'[2]NE 2015'!$I$109</f>
        <v>487</v>
      </c>
      <c r="R58" s="23">
        <f>'[2]NE 2015'!$W$113</f>
        <v>0.4072986666666667</v>
      </c>
      <c r="S58" s="34">
        <f>'[2]NE 2016'!$I$109</f>
        <v>423</v>
      </c>
      <c r="T58" s="23">
        <f>'[2]NE 2016'!$W$113</f>
        <v>0.31793485714285719</v>
      </c>
      <c r="U58" s="25">
        <f t="shared" si="6"/>
        <v>455</v>
      </c>
      <c r="V58" s="81">
        <f t="shared" si="6"/>
        <v>0.36261676190476194</v>
      </c>
      <c r="W58" s="21">
        <f t="shared" si="5"/>
        <v>-7.3832380952380539E-3</v>
      </c>
      <c r="Y58" s="1">
        <f t="shared" si="8"/>
        <v>-2.7383238095238072E-2</v>
      </c>
      <c r="AD58" s="25">
        <v>507</v>
      </c>
      <c r="AE58" s="21">
        <v>0.37</v>
      </c>
      <c r="AF58" s="21">
        <v>0.39</v>
      </c>
    </row>
    <row r="59" spans="2:32" ht="15.75" x14ac:dyDescent="0.25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'[2]SE 2012'!$M$109</f>
        <v>1208</v>
      </c>
      <c r="L59" s="23">
        <f>'[2]SE 2012'!$AD$113</f>
        <v>0.73458539682539692</v>
      </c>
      <c r="M59" s="34">
        <f>'[2]SE 2013'!$M$109</f>
        <v>1253</v>
      </c>
      <c r="N59" s="23">
        <f>'[2]SE 2013'!$AD$113</f>
        <v>0.73909599999999998</v>
      </c>
      <c r="O59" s="34">
        <f>'[2]SE 2014'!$M$109</f>
        <v>1241</v>
      </c>
      <c r="P59" s="23">
        <f>'[2]SE 2014'!$AD$113</f>
        <v>0.82781930158730155</v>
      </c>
      <c r="Q59" s="34">
        <f>'[2]SE 2015'!$M$109</f>
        <v>1174</v>
      </c>
      <c r="R59" s="23">
        <f>'[2]SE 2015'!$AD$113</f>
        <v>0.71884520634920634</v>
      </c>
      <c r="S59" s="34">
        <f>'[2]SE 2016'!$M$109</f>
        <v>985</v>
      </c>
      <c r="T59" s="23">
        <f>'[2]SE 2016'!$AD$113</f>
        <v>0.6570854603174604</v>
      </c>
      <c r="U59" s="25">
        <f t="shared" si="6"/>
        <v>1079.5</v>
      </c>
      <c r="V59" s="81">
        <f t="shared" si="6"/>
        <v>0.68796533333333332</v>
      </c>
      <c r="W59" s="21">
        <f t="shared" si="5"/>
        <v>-9.2034666666666709E-2</v>
      </c>
      <c r="Y59" s="1">
        <f t="shared" si="8"/>
        <v>-8.20346666666667E-2</v>
      </c>
      <c r="AD59" s="25">
        <v>1208</v>
      </c>
      <c r="AE59" s="21">
        <v>0.78</v>
      </c>
      <c r="AF59" s="21">
        <v>0.77</v>
      </c>
    </row>
    <row r="60" spans="2:32" ht="15.75" x14ac:dyDescent="0.25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'[2]SC 2012'!$I$109</f>
        <v>741</v>
      </c>
      <c r="L60" s="23">
        <f>'[2]SC 2012'!$U$113</f>
        <v>0.38017206349206351</v>
      </c>
      <c r="M60" s="34">
        <f>'[2]SC 2013'!$I$109</f>
        <v>446</v>
      </c>
      <c r="N60" s="23">
        <f>'[2]SC 2013'!$U$113</f>
        <v>0.2840382222222223</v>
      </c>
      <c r="O60" s="34">
        <f>'[2]SC 2014'!$I$109</f>
        <v>397</v>
      </c>
      <c r="P60" s="23">
        <f>'[2]SC 2014'!$U$113</f>
        <v>0.28605638095238101</v>
      </c>
      <c r="Q60" s="34">
        <f>'[2]SC 2015'!$I$109</f>
        <v>638</v>
      </c>
      <c r="R60" s="23">
        <f>'[2]SC 2015'!$U$113</f>
        <v>0.38750196825396827</v>
      </c>
      <c r="S60" s="34">
        <f>'[2]SC 2016'!$I$109</f>
        <v>783</v>
      </c>
      <c r="T60" s="23">
        <f>'[2]SC 2016'!$U$113</f>
        <v>0.3252761904761905</v>
      </c>
      <c r="U60" s="25">
        <f t="shared" si="6"/>
        <v>710.5</v>
      </c>
      <c r="V60" s="81">
        <f t="shared" si="6"/>
        <v>0.35638907936507935</v>
      </c>
      <c r="W60" s="21">
        <f t="shared" si="5"/>
        <v>6.6389079365079373E-2</v>
      </c>
      <c r="Y60" s="1">
        <f t="shared" si="8"/>
        <v>1.6389079365079329E-2</v>
      </c>
      <c r="AD60" s="25">
        <v>518</v>
      </c>
      <c r="AE60" s="21">
        <v>0.28999999999999998</v>
      </c>
      <c r="AF60" s="21">
        <v>0.34</v>
      </c>
    </row>
    <row r="61" spans="2:32" ht="15.75" x14ac:dyDescent="0.25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'[2]SC 2012'!$J$109</f>
        <v>91</v>
      </c>
      <c r="L61" s="23">
        <f>'[2]SC 2012'!$V$113</f>
        <v>0.17789053968253971</v>
      </c>
      <c r="M61" s="34">
        <f>'[2]SC 2013'!$J$109</f>
        <v>102</v>
      </c>
      <c r="N61" s="23">
        <f>'[2]SC 2013'!$V$113</f>
        <v>0.21615250793650798</v>
      </c>
      <c r="O61" s="34">
        <f>'[2]SC 2014'!$J$109</f>
        <v>140</v>
      </c>
      <c r="P61" s="23">
        <f>'[2]SC 2014'!$V$113</f>
        <v>0.18337460317460316</v>
      </c>
      <c r="Q61" s="34">
        <f>'[2]SC 2015'!$J$109</f>
        <v>185</v>
      </c>
      <c r="R61" s="23">
        <f>'[2]SC 2015'!$V$113</f>
        <v>0.298368380952381</v>
      </c>
      <c r="S61" s="34">
        <f>'[2]SC 2016'!$J$109</f>
        <v>234</v>
      </c>
      <c r="T61" s="23">
        <f>'[2]SC 2016'!$V$113</f>
        <v>0.27482730158730162</v>
      </c>
      <c r="U61" s="25">
        <f t="shared" si="6"/>
        <v>209.5</v>
      </c>
      <c r="V61" s="81">
        <f t="shared" si="6"/>
        <v>0.28659784126984134</v>
      </c>
      <c r="W61" s="21">
        <f t="shared" si="5"/>
        <v>8.6597841269841325E-2</v>
      </c>
      <c r="Y61" s="1">
        <f t="shared" si="8"/>
        <v>4.6597841269841345E-2</v>
      </c>
      <c r="AD61" s="25">
        <v>163</v>
      </c>
      <c r="AE61" s="21">
        <v>0.2</v>
      </c>
      <c r="AF61" s="21">
        <v>0.24</v>
      </c>
    </row>
    <row r="62" spans="2:32" ht="15.75" x14ac:dyDescent="0.25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'[2]SW 2012'!$H$109</f>
        <v>676</v>
      </c>
      <c r="L62" s="23">
        <f>'[2]SW 2012'!$S$113</f>
        <v>0.19761447619047617</v>
      </c>
      <c r="M62" s="34">
        <f>'[2]SW 2013'!$H$109</f>
        <v>889</v>
      </c>
      <c r="N62" s="23">
        <f>'[2]SW 2013'!$S$113</f>
        <v>0.20229523809523808</v>
      </c>
      <c r="O62" s="34">
        <f>'[2]SW 2014'!$H$109</f>
        <v>901</v>
      </c>
      <c r="P62" s="23">
        <f>'[2]SW 2014'!$S$113</f>
        <v>0.25168292063492059</v>
      </c>
      <c r="Q62" s="34">
        <f>'[2]SW 2015'!$H$109</f>
        <v>1139</v>
      </c>
      <c r="R62" s="23">
        <f>'[2]SW 2015'!$S$113</f>
        <v>0.26108050793650789</v>
      </c>
      <c r="S62" s="34">
        <f>'[2]SW 2016'!$H$109</f>
        <v>387</v>
      </c>
      <c r="T62" s="23">
        <f>'[2]SW 2016'!$S$113</f>
        <v>0.10918019047619049</v>
      </c>
      <c r="U62" s="25">
        <f t="shared" si="6"/>
        <v>763</v>
      </c>
      <c r="V62" s="81">
        <f t="shared" si="6"/>
        <v>0.18513034920634919</v>
      </c>
      <c r="W62" s="21">
        <f t="shared" si="5"/>
        <v>-4.4869650793650823E-2</v>
      </c>
      <c r="Y62" s="1">
        <f t="shared" si="8"/>
        <v>-7.4869650793650822E-2</v>
      </c>
      <c r="AD62" s="25">
        <v>1020</v>
      </c>
      <c r="AE62" s="21">
        <v>0.23</v>
      </c>
      <c r="AF62" s="21">
        <v>0.26</v>
      </c>
    </row>
    <row r="63" spans="2:32" ht="15.75" x14ac:dyDescent="0.25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'[2] EC 2012'!$C$109</f>
        <v>622</v>
      </c>
      <c r="L63" s="23">
        <f>'[2] EC 2012'!$K$113</f>
        <v>0.48106946031746034</v>
      </c>
      <c r="M63" s="34">
        <f>'[2] EC 2013'!$C$109</f>
        <v>668</v>
      </c>
      <c r="N63" s="23">
        <f>'[2] EC 2013'!$K$113</f>
        <v>0.44100977777777772</v>
      </c>
      <c r="O63" s="34">
        <f>'[2] EC 2014'!$C$109</f>
        <v>500</v>
      </c>
      <c r="P63" s="23">
        <f>'[2] EC 2014'!$K$113</f>
        <v>0.36920698412698416</v>
      </c>
      <c r="Q63" s="34">
        <f>'[2] EC 2015'!$C$109</f>
        <v>462</v>
      </c>
      <c r="R63" s="23">
        <f>'[2] EC 2015'!$K$113</f>
        <v>0.31462869841269842</v>
      </c>
      <c r="S63" s="34">
        <f>'[2]EC 2016'!$C$109</f>
        <v>345</v>
      </c>
      <c r="T63" s="23">
        <f>'[2]EC 2016'!$K$113</f>
        <v>0.25154704761904761</v>
      </c>
      <c r="U63" s="25">
        <f t="shared" si="6"/>
        <v>403.5</v>
      </c>
      <c r="V63" s="81">
        <f t="shared" si="6"/>
        <v>0.28308787301587301</v>
      </c>
      <c r="W63" s="21">
        <f t="shared" si="5"/>
        <v>-0.12691212698412696</v>
      </c>
      <c r="Y63" s="1">
        <f t="shared" si="8"/>
        <v>-5.6912126984127009E-2</v>
      </c>
      <c r="AD63" s="25">
        <v>481</v>
      </c>
      <c r="AE63" s="21">
        <v>0.41</v>
      </c>
      <c r="AF63" s="21">
        <v>0.34</v>
      </c>
    </row>
    <row r="64" spans="2:32" ht="15.75" x14ac:dyDescent="0.25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'[2]NE 2012'!$K$109</f>
        <v>518</v>
      </c>
      <c r="L64" s="23">
        <f>'[2]NE 2012'!$Y$113</f>
        <v>0.42826311111111115</v>
      </c>
      <c r="M64" s="34">
        <f>'[2]NE 2013'!$K$109</f>
        <v>386</v>
      </c>
      <c r="N64" s="23">
        <f>'[2]NE 2013'!$Y$113</f>
        <v>0.31316673015873014</v>
      </c>
      <c r="O64" s="34">
        <f>'[2]NE 2014'!$K$109</f>
        <v>407</v>
      </c>
      <c r="P64" s="23">
        <f>'[2]NE 2014'!$Y$113</f>
        <v>0.29115898412698415</v>
      </c>
      <c r="Q64" s="34">
        <f>'[2]NE 2015'!$K$109</f>
        <v>573</v>
      </c>
      <c r="R64" s="23">
        <f>'[2]NE 2015'!$Y$113</f>
        <v>0.43609790476190474</v>
      </c>
      <c r="S64" s="34">
        <f>'[2]NE 2016'!$K$109</f>
        <v>597</v>
      </c>
      <c r="T64" s="23">
        <f>'[2]NE 2016'!$Y$113</f>
        <v>0.51575149206349202</v>
      </c>
      <c r="U64" s="25">
        <f t="shared" si="6"/>
        <v>585</v>
      </c>
      <c r="V64" s="81">
        <f t="shared" si="6"/>
        <v>0.47592469841269835</v>
      </c>
      <c r="W64" s="21">
        <f t="shared" si="5"/>
        <v>0.17592469841269837</v>
      </c>
      <c r="Y64" s="1">
        <f t="shared" si="8"/>
        <v>0.11592469841269837</v>
      </c>
      <c r="AD64" s="25">
        <v>490</v>
      </c>
      <c r="AE64" s="21">
        <v>0.3</v>
      </c>
      <c r="AF64" s="21">
        <v>0.36</v>
      </c>
    </row>
    <row r="65" spans="2:32" ht="15.75" x14ac:dyDescent="0.25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'[2] EC 2012'!$D$109</f>
        <v>2822</v>
      </c>
      <c r="L65" s="23">
        <f>'[2] EC 2012'!$L$113</f>
        <v>1.4968732698412697</v>
      </c>
      <c r="M65" s="34">
        <f>'[2] EC 2013'!$D$109</f>
        <v>2480</v>
      </c>
      <c r="N65" s="23">
        <f>'[2] EC 2013'!$L$113</f>
        <v>1.4152849523809523</v>
      </c>
      <c r="O65" s="34">
        <f>'[2] EC 2014'!$D$109</f>
        <v>2210</v>
      </c>
      <c r="P65" s="23">
        <f>'[2] EC 2014'!$L$113</f>
        <v>1.4628778412698411</v>
      </c>
      <c r="Q65" s="34">
        <f>'[2] EC 2015'!$D$109</f>
        <v>2505</v>
      </c>
      <c r="R65" s="23">
        <f>'[2] EC 2015'!$L$113</f>
        <v>1.4635840000000002</v>
      </c>
      <c r="S65" s="34">
        <f>'[2]EC 2016'!$D$109</f>
        <v>2211</v>
      </c>
      <c r="T65" s="23">
        <f>'[2]EC 2016'!$L$113</f>
        <v>1.3946796190476192</v>
      </c>
      <c r="U65" s="25">
        <f t="shared" si="6"/>
        <v>2358</v>
      </c>
      <c r="V65" s="86">
        <f t="shared" si="6"/>
        <v>1.4291318095238097</v>
      </c>
      <c r="W65" s="21">
        <f t="shared" si="5"/>
        <v>-1.0868190476190254E-2</v>
      </c>
      <c r="Y65" s="1">
        <f t="shared" si="8"/>
        <v>-3.0868190476190271E-2</v>
      </c>
      <c r="Z65">
        <v>1</v>
      </c>
      <c r="AD65" s="25">
        <v>2358</v>
      </c>
      <c r="AE65" s="21">
        <v>1.44</v>
      </c>
      <c r="AF65" s="21">
        <v>1.46</v>
      </c>
    </row>
    <row r="66" spans="2:32" ht="15.75" x14ac:dyDescent="0.25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'[2]SE 2012'!$O$109</f>
        <v>1592</v>
      </c>
      <c r="L66" s="23">
        <f>'[2]SE 2012'!$AF$113</f>
        <v>1.0258270476190476</v>
      </c>
      <c r="M66" s="34">
        <f>'[2]SE 2013'!$O$109</f>
        <v>1196</v>
      </c>
      <c r="N66" s="23">
        <f>'[2]SE 2013'!$AF$113</f>
        <v>0.83717498412698432</v>
      </c>
      <c r="O66" s="34">
        <f>'[2]SE 2014'!$O$109</f>
        <v>1063</v>
      </c>
      <c r="P66" s="23">
        <f>'[2]SE 2014'!$AF$113</f>
        <v>0.77032711111111107</v>
      </c>
      <c r="Q66" s="34">
        <f>'[2]SE 2015'!$O$109</f>
        <v>1014</v>
      </c>
      <c r="R66" s="23">
        <f>'[2]SE 2015'!$AF$113</f>
        <v>0.70825638095238097</v>
      </c>
      <c r="S66" s="34">
        <f>'[2]SE 2016'!$O$109</f>
        <v>1419</v>
      </c>
      <c r="T66" s="23">
        <f>'[2]SE 2016'!$AF$113</f>
        <v>0.82645688888888891</v>
      </c>
      <c r="U66" s="25">
        <f t="shared" si="6"/>
        <v>1216.5</v>
      </c>
      <c r="V66" s="81">
        <f t="shared" si="6"/>
        <v>0.76735663492063488</v>
      </c>
      <c r="W66" s="21">
        <f t="shared" si="5"/>
        <v>-3.2643365079365161E-2</v>
      </c>
      <c r="Y66" s="1">
        <f t="shared" si="8"/>
        <v>2.7356634920634892E-2</v>
      </c>
      <c r="AD66" s="25">
        <v>1039</v>
      </c>
      <c r="AE66" s="21">
        <v>0.8</v>
      </c>
      <c r="AF66" s="21">
        <v>0.74</v>
      </c>
    </row>
    <row r="67" spans="2:32" x14ac:dyDescent="0.2">
      <c r="E67" s="57"/>
      <c r="F67" s="49"/>
      <c r="G67" s="57"/>
      <c r="H67" s="49"/>
      <c r="W67" s="30"/>
      <c r="Y67" s="1"/>
      <c r="AD67" s="13"/>
      <c r="AE67" s="48"/>
      <c r="AF67" s="1"/>
    </row>
    <row r="68" spans="2:32" x14ac:dyDescent="0.2">
      <c r="E68" s="58"/>
      <c r="F68" s="59"/>
      <c r="G68" s="58"/>
      <c r="H68" s="59"/>
      <c r="W68" s="30"/>
      <c r="Y68" s="1"/>
      <c r="AD68" s="2"/>
      <c r="AE68" s="60"/>
      <c r="AF68" s="1"/>
    </row>
    <row r="69" spans="2:32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SUM(R26:R67)+0.008</f>
        <v>32.346028063492064</v>
      </c>
      <c r="S69" s="61">
        <f>SUM(S26:S67)</f>
        <v>40224</v>
      </c>
      <c r="T69" s="62">
        <f>SUM(T26:T67)</f>
        <v>27.732835301587301</v>
      </c>
      <c r="U69" s="61">
        <f>SUM(U26:U66)</f>
        <v>45382.5</v>
      </c>
      <c r="V69" s="65">
        <f>SUM(V26:V66)</f>
        <v>30.035431682539684</v>
      </c>
      <c r="W69" s="66">
        <f>SUM(W26:W66)</f>
        <v>-2.6445683174603154</v>
      </c>
      <c r="X69" s="15"/>
      <c r="Y69" s="67">
        <f>SUM(Y26:Y68)</f>
        <v>-2.2745683174603162</v>
      </c>
      <c r="Z69" s="15">
        <f>SUM(Z26:Z66)</f>
        <v>14</v>
      </c>
      <c r="AD69" s="68">
        <f>SUM(AD26:AD68)</f>
        <v>51057</v>
      </c>
      <c r="AE69" s="69">
        <f>SUM(AE26:AE68)</f>
        <v>32.68</v>
      </c>
      <c r="AF69" s="69">
        <f>SUM(AF26:AF68)</f>
        <v>32.31</v>
      </c>
    </row>
    <row r="70" spans="2:32" x14ac:dyDescent="0.2">
      <c r="G70" s="70"/>
      <c r="H70" s="32"/>
      <c r="K70" s="2"/>
      <c r="S70" s="2"/>
      <c r="W70" s="30"/>
      <c r="AF70" s="1"/>
    </row>
    <row r="71" spans="2:32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W71" si="9">I69+I23</f>
        <v>166066</v>
      </c>
      <c r="J71" s="74">
        <f t="shared" si="9"/>
        <v>145.64699999999999</v>
      </c>
      <c r="K71" s="73">
        <f t="shared" si="9"/>
        <v>186229</v>
      </c>
      <c r="L71" s="74">
        <f t="shared" si="9"/>
        <v>157.82816495238092</v>
      </c>
      <c r="M71" s="73">
        <f t="shared" si="9"/>
        <v>185879</v>
      </c>
      <c r="N71" s="74">
        <f t="shared" si="9"/>
        <v>165.08022311111111</v>
      </c>
      <c r="O71" s="73">
        <f t="shared" si="9"/>
        <v>190025</v>
      </c>
      <c r="P71" s="74">
        <f t="shared" si="9"/>
        <v>165.69196634920633</v>
      </c>
      <c r="Q71" s="73">
        <f>Q69+Q23</f>
        <v>187908</v>
      </c>
      <c r="R71" s="74">
        <f>R69+R23</f>
        <v>164.20092266666668</v>
      </c>
      <c r="S71" s="73">
        <f>S69+S23</f>
        <v>163009</v>
      </c>
      <c r="T71" s="74">
        <f>T69+T23</f>
        <v>154.90023085714287</v>
      </c>
      <c r="U71" s="73">
        <f t="shared" si="9"/>
        <v>175458.5</v>
      </c>
      <c r="V71" s="75">
        <f>V69+V23</f>
        <v>159.54907676190481</v>
      </c>
      <c r="W71" s="62">
        <f t="shared" si="9"/>
        <v>-5.3447266031745935</v>
      </c>
      <c r="X71" s="15"/>
      <c r="Y71" s="15"/>
      <c r="Z71" s="15"/>
      <c r="AD71" s="76"/>
      <c r="AE71" s="69">
        <f>AE23+AE69</f>
        <v>165.38000000000002</v>
      </c>
      <c r="AF71" s="69">
        <f>AF23+AF69</f>
        <v>164.95999999999998</v>
      </c>
    </row>
    <row r="72" spans="2:32" ht="15.75" thickTop="1" x14ac:dyDescent="0.2">
      <c r="W72" s="30"/>
      <c r="AA72" s="60"/>
      <c r="AF72" s="1"/>
    </row>
    <row r="74" spans="2:32" ht="15.75" x14ac:dyDescent="0.25">
      <c r="U74" s="77"/>
    </row>
    <row r="75" spans="2:32" ht="15.75" x14ac:dyDescent="0.25">
      <c r="P75" s="78" t="s">
        <v>96</v>
      </c>
      <c r="Q75" s="78"/>
      <c r="U75" s="79"/>
    </row>
    <row r="76" spans="2:32" x14ac:dyDescent="0.2">
      <c r="P76" s="27" t="s">
        <v>42</v>
      </c>
    </row>
    <row r="77" spans="2:32" x14ac:dyDescent="0.2">
      <c r="P77" s="27" t="s">
        <v>49</v>
      </c>
    </row>
    <row r="78" spans="2:32" x14ac:dyDescent="0.2">
      <c r="P78" s="27" t="s">
        <v>39</v>
      </c>
    </row>
    <row r="79" spans="2:32" x14ac:dyDescent="0.2">
      <c r="P79" s="27" t="s">
        <v>37</v>
      </c>
    </row>
    <row r="80" spans="2:32" x14ac:dyDescent="0.2">
      <c r="P80" s="27" t="s">
        <v>47</v>
      </c>
    </row>
    <row r="81" spans="16:20" x14ac:dyDescent="0.2">
      <c r="P81" s="27" t="s">
        <v>40</v>
      </c>
      <c r="R81" s="80"/>
      <c r="S81" s="80"/>
      <c r="T81" s="80"/>
    </row>
    <row r="82" spans="16:20" ht="15.75" x14ac:dyDescent="0.25">
      <c r="P82" s="67" t="s">
        <v>50</v>
      </c>
      <c r="Q82" s="67"/>
      <c r="R82" s="67"/>
      <c r="S82" s="67"/>
      <c r="T82" s="67"/>
    </row>
  </sheetData>
  <mergeCells count="2">
    <mergeCell ref="A2:AB2"/>
    <mergeCell ref="A3:AB3"/>
  </mergeCells>
  <printOptions horizontalCentered="1"/>
  <pageMargins left="0" right="0" top="0.25" bottom="0.25" header="0.25" footer="0.2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zoomScaleNormal="100" workbookViewId="0">
      <pane xSplit="4" ySplit="3" topLeftCell="G7" activePane="bottomRight" state="frozen"/>
      <selection pane="topRight" activeCell="E1" sqref="E1"/>
      <selection pane="bottomLeft" activeCell="A4" sqref="A4"/>
      <selection pane="bottomRight" activeCell="M12" sqref="M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bestFit="1" customWidth="1"/>
    <col min="8" max="8" width="8.88671875" style="1" customWidth="1"/>
    <col min="9" max="9" width="11.21875" style="1" customWidth="1"/>
    <col min="10" max="10" width="8.88671875" style="1" customWidth="1"/>
    <col min="11" max="11" width="9.77734375" style="1" customWidth="1"/>
    <col min="12" max="12" width="8.88671875" style="1" customWidth="1"/>
    <col min="14" max="14" width="9.109375" customWidth="1"/>
    <col min="15" max="15" width="9.21875" customWidth="1"/>
    <col min="16" max="16" width="6.6640625" style="1" customWidth="1"/>
    <col min="17" max="17" width="0" hidden="1" customWidth="1"/>
    <col min="18" max="18" width="7.6640625" hidden="1" customWidth="1"/>
    <col min="19" max="20" width="8.77734375" hidden="1" customWidth="1"/>
    <col min="21" max="22" width="8.77734375" customWidth="1"/>
  </cols>
  <sheetData>
    <row r="1" spans="1:20" ht="12.75" customHeight="1" x14ac:dyDescent="0.2"/>
    <row r="2" spans="1:20" ht="18" x14ac:dyDescent="0.25">
      <c r="A2" s="154" t="s">
        <v>112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87"/>
      <c r="Q2" s="87"/>
    </row>
    <row r="3" spans="1:20" ht="15.75" x14ac:dyDescent="0.25">
      <c r="A3" s="155" t="s">
        <v>98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88"/>
      <c r="Q3" s="88"/>
    </row>
    <row r="4" spans="1:20" x14ac:dyDescent="0.2">
      <c r="B4" s="3"/>
    </row>
    <row r="5" spans="1:20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5" t="s">
        <v>115</v>
      </c>
      <c r="L5" s="5" t="s">
        <v>116</v>
      </c>
      <c r="M5" s="8" t="s">
        <v>117</v>
      </c>
      <c r="N5" s="5" t="s">
        <v>106</v>
      </c>
      <c r="O5" s="8" t="s">
        <v>107</v>
      </c>
      <c r="P5" s="8"/>
      <c r="Q5" s="9" t="s">
        <v>118</v>
      </c>
      <c r="R5" s="89" t="s">
        <v>119</v>
      </c>
      <c r="S5" s="89" t="s">
        <v>120</v>
      </c>
      <c r="T5" s="90" t="s">
        <v>121</v>
      </c>
    </row>
    <row r="6" spans="1:20" x14ac:dyDescent="0.2">
      <c r="N6" s="1"/>
      <c r="P6"/>
      <c r="Q6" s="13"/>
      <c r="R6" s="14"/>
      <c r="S6" s="14"/>
      <c r="T6" s="91"/>
    </row>
    <row r="7" spans="1:20" x14ac:dyDescent="0.2">
      <c r="N7" s="1"/>
      <c r="P7"/>
      <c r="Q7" s="13"/>
      <c r="R7" s="14"/>
      <c r="S7" s="14"/>
      <c r="T7" s="91"/>
    </row>
    <row r="8" spans="1:20" ht="15.75" x14ac:dyDescent="0.25">
      <c r="B8" s="92" t="s">
        <v>122</v>
      </c>
      <c r="C8" s="15"/>
      <c r="D8" s="15"/>
      <c r="N8" s="1"/>
      <c r="P8"/>
      <c r="Q8" s="13"/>
      <c r="R8" s="14"/>
      <c r="S8" s="14"/>
      <c r="T8" s="91"/>
    </row>
    <row r="9" spans="1:20" ht="15.75" x14ac:dyDescent="0.25">
      <c r="B9" t="s">
        <v>28</v>
      </c>
      <c r="C9">
        <v>2</v>
      </c>
      <c r="D9" t="s">
        <v>29</v>
      </c>
      <c r="E9" s="24">
        <f>'[3] EC 2015'!$B$109</f>
        <v>23949</v>
      </c>
      <c r="F9" s="23">
        <f>'[3] EC 2015'!$J$113</f>
        <v>25.580667047619052</v>
      </c>
      <c r="G9" s="24">
        <f>'[3]EC 2016 '!$B$109</f>
        <v>23903</v>
      </c>
      <c r="H9" s="23">
        <f>'[3]EC 2016 '!$J$113</f>
        <v>26.895386793650793</v>
      </c>
      <c r="I9" s="24">
        <f>'[3]EC 2017 '!$B$109</f>
        <v>24792</v>
      </c>
      <c r="J9" s="23">
        <f>'[3]EC 2017 '!$H$113</f>
        <v>29.24419263492064</v>
      </c>
      <c r="K9" s="25">
        <f>AVERAGE(G9,I9)</f>
        <v>24347.5</v>
      </c>
      <c r="L9" s="81">
        <f>AVERAGE(H9,J9)</f>
        <v>28.069789714285719</v>
      </c>
      <c r="M9" s="67">
        <v>21</v>
      </c>
      <c r="N9" s="30">
        <f t="shared" ref="N9:N22" si="0">M9-L9</f>
        <v>-7.0697897142857187</v>
      </c>
      <c r="O9" s="29">
        <f>+N9/M9</f>
        <v>-0.33665665306122472</v>
      </c>
      <c r="P9"/>
      <c r="Q9" s="25">
        <v>23926</v>
      </c>
      <c r="R9" s="21">
        <v>26.24</v>
      </c>
      <c r="S9" s="93">
        <f t="shared" ref="S9:S22" si="1">L9-R9</f>
        <v>1.8297897142857202</v>
      </c>
      <c r="T9" s="94">
        <v>26.07</v>
      </c>
    </row>
    <row r="10" spans="1:20" ht="15.75" x14ac:dyDescent="0.25">
      <c r="B10" t="s">
        <v>30</v>
      </c>
      <c r="C10">
        <v>1</v>
      </c>
      <c r="D10" t="s">
        <v>31</v>
      </c>
      <c r="E10" s="24">
        <f>'[3]NE 2015'!$H$109</f>
        <v>5148</v>
      </c>
      <c r="F10" s="23">
        <f>'[3]NE 2015'!$V$113</f>
        <v>3.7712780952380949</v>
      </c>
      <c r="G10" s="24">
        <f>'[3]NE 2016'!$H$109</f>
        <v>3509</v>
      </c>
      <c r="H10" s="23">
        <f>'[3]NE 2016'!$V$113</f>
        <v>3.1106358095238096</v>
      </c>
      <c r="I10" s="24">
        <f>'[3]NE 2017'!$H$109</f>
        <v>3963</v>
      </c>
      <c r="J10" s="23">
        <f>'[3]NE 2017'!$V$113</f>
        <v>3.3310247619047613</v>
      </c>
      <c r="K10" s="25">
        <f t="shared" ref="K10:L22" si="2">AVERAGE(G10,I10)</f>
        <v>3736</v>
      </c>
      <c r="L10" s="81">
        <f t="shared" si="2"/>
        <v>3.2208302857142854</v>
      </c>
      <c r="M10" s="67">
        <v>3</v>
      </c>
      <c r="N10" s="30">
        <f t="shared" si="0"/>
        <v>-0.22083028571428542</v>
      </c>
      <c r="O10" s="29">
        <f t="shared" ref="O10:O22" si="3">+N10/M10</f>
        <v>-7.3610095238095141E-2</v>
      </c>
      <c r="P10"/>
      <c r="Q10" s="25">
        <v>4329</v>
      </c>
      <c r="R10" s="21">
        <v>3.44</v>
      </c>
      <c r="S10" s="93">
        <f t="shared" si="1"/>
        <v>-0.21916971428571452</v>
      </c>
      <c r="T10" s="94">
        <v>3.9</v>
      </c>
    </row>
    <row r="11" spans="1:20" ht="15.75" x14ac:dyDescent="0.25">
      <c r="B11" t="s">
        <v>30</v>
      </c>
      <c r="C11">
        <v>1</v>
      </c>
      <c r="D11" t="s">
        <v>32</v>
      </c>
      <c r="E11" s="24">
        <f>'[3]NE 2015'!$L$109</f>
        <v>3029</v>
      </c>
      <c r="F11" s="23">
        <f>'[3]NE 2015'!$Z$113</f>
        <v>2.5185575873015873</v>
      </c>
      <c r="G11" s="24">
        <f>'[3]NE 2016'!$L$109</f>
        <v>2562</v>
      </c>
      <c r="H11" s="23">
        <f>'[3]NE 2016'!$Z$113</f>
        <v>2.0836446984126984</v>
      </c>
      <c r="I11" s="24">
        <f>'[3]NE 2017'!$L$109</f>
        <v>2350</v>
      </c>
      <c r="J11" s="23">
        <f>'[3]NE 2017'!$Z$113</f>
        <v>2.2160831746031753</v>
      </c>
      <c r="K11" s="25">
        <f t="shared" si="2"/>
        <v>2456</v>
      </c>
      <c r="L11" s="81">
        <f t="shared" si="2"/>
        <v>2.1498639365079368</v>
      </c>
      <c r="M11" s="67">
        <v>2</v>
      </c>
      <c r="N11" s="30">
        <f t="shared" si="0"/>
        <v>-0.14986393650793683</v>
      </c>
      <c r="O11" s="29">
        <f t="shared" si="3"/>
        <v>-7.4931968253968417E-2</v>
      </c>
      <c r="P11"/>
      <c r="Q11" s="25">
        <v>2796</v>
      </c>
      <c r="R11" s="21">
        <v>2.2999999999999998</v>
      </c>
      <c r="S11" s="93">
        <f t="shared" si="1"/>
        <v>-0.15013606349206299</v>
      </c>
      <c r="T11" s="94">
        <v>2.4700000000000002</v>
      </c>
    </row>
    <row r="12" spans="1:20" ht="15.75" x14ac:dyDescent="0.25">
      <c r="B12" t="s">
        <v>30</v>
      </c>
      <c r="C12">
        <v>1</v>
      </c>
      <c r="D12" t="s">
        <v>33</v>
      </c>
      <c r="E12" s="24">
        <f>'[3]NE 2015'!$J$109</f>
        <v>2228</v>
      </c>
      <c r="F12" s="23">
        <f>'[3]NE 2015'!$X$113</f>
        <v>2.6719804444444448</v>
      </c>
      <c r="G12" s="24">
        <f>'[3]NE 2016'!$J$109</f>
        <v>1295</v>
      </c>
      <c r="H12" s="23">
        <f>'[3]NE 2016'!$X$113</f>
        <v>2.0070926984126984</v>
      </c>
      <c r="I12" s="24">
        <f>'[3]NE 2017'!$J$109</f>
        <v>832</v>
      </c>
      <c r="J12" s="23">
        <f>'[3]NE 2017'!$X$113</f>
        <v>1.4347573333333334</v>
      </c>
      <c r="K12" s="25">
        <f t="shared" si="2"/>
        <v>1063.5</v>
      </c>
      <c r="L12" s="81">
        <f t="shared" si="2"/>
        <v>1.7209250158730161</v>
      </c>
      <c r="M12" s="67">
        <v>2.5</v>
      </c>
      <c r="N12" s="30">
        <f t="shared" si="0"/>
        <v>0.77907498412698395</v>
      </c>
      <c r="O12" s="29">
        <f t="shared" si="3"/>
        <v>0.31162999365079358</v>
      </c>
      <c r="P12"/>
      <c r="Q12" s="25">
        <v>1762</v>
      </c>
      <c r="R12" s="21">
        <v>2.34</v>
      </c>
      <c r="S12" s="93">
        <f t="shared" si="1"/>
        <v>-0.61907498412698381</v>
      </c>
      <c r="T12" s="94">
        <v>2.4700000000000002</v>
      </c>
    </row>
    <row r="13" spans="1:20" ht="15.75" x14ac:dyDescent="0.25">
      <c r="B13" t="s">
        <v>34</v>
      </c>
      <c r="C13">
        <v>1</v>
      </c>
      <c r="D13" t="s">
        <v>35</v>
      </c>
      <c r="E13" s="24">
        <f>'[3]NEC 2015'!$B$109</f>
        <v>14922</v>
      </c>
      <c r="F13" s="23">
        <f>'[3]NEC 2015'!$G$113</f>
        <v>15.05428850793651</v>
      </c>
      <c r="G13" s="24">
        <f>'[3]NEC 2016'!$B$109</f>
        <v>14388</v>
      </c>
      <c r="H13" s="23">
        <f>'[3]NEC 2016'!$G$113</f>
        <v>15.020403174603175</v>
      </c>
      <c r="I13" s="24">
        <f>'[3]NEC 2017'!$B$109</f>
        <v>15455</v>
      </c>
      <c r="J13" s="23">
        <f>'[3]NEC 2017'!$G$113</f>
        <v>15.732538666666668</v>
      </c>
      <c r="K13" s="25">
        <f t="shared" si="2"/>
        <v>14921.5</v>
      </c>
      <c r="L13" s="81">
        <f t="shared" si="2"/>
        <v>15.376470920634922</v>
      </c>
      <c r="M13" s="67">
        <v>12</v>
      </c>
      <c r="N13" s="30">
        <f t="shared" si="0"/>
        <v>-3.3764709206349224</v>
      </c>
      <c r="O13" s="29">
        <f t="shared" si="3"/>
        <v>-0.28137257671957688</v>
      </c>
      <c r="P13"/>
      <c r="Q13" s="25">
        <v>14655</v>
      </c>
      <c r="R13" s="21">
        <v>15.04</v>
      </c>
      <c r="S13" s="93">
        <f t="shared" si="1"/>
        <v>0.33647092063492323</v>
      </c>
      <c r="T13" s="94">
        <v>15.33</v>
      </c>
    </row>
    <row r="14" spans="1:20" ht="15.75" x14ac:dyDescent="0.25">
      <c r="B14" t="s">
        <v>36</v>
      </c>
      <c r="C14">
        <v>4</v>
      </c>
      <c r="D14" t="s">
        <v>37</v>
      </c>
      <c r="E14" s="24">
        <f>'[3]NC 2015'!$D$109</f>
        <v>16274</v>
      </c>
      <c r="F14" s="23">
        <f>'[3]NC 2015'!$J$113</f>
        <v>16.46759885714286</v>
      </c>
      <c r="G14" s="24">
        <f>'[3]NC 2016'!$D$109</f>
        <v>14522</v>
      </c>
      <c r="H14" s="23">
        <f>'[3]NC 2016'!$J$113</f>
        <v>15.295647492063491</v>
      </c>
      <c r="I14" s="24">
        <f>'[3]NC 2017'!$D$109</f>
        <v>15815</v>
      </c>
      <c r="J14" s="23">
        <f>'[3]NC 2017'!$J$113</f>
        <v>15.157749714285714</v>
      </c>
      <c r="K14" s="25">
        <f t="shared" si="2"/>
        <v>15168.5</v>
      </c>
      <c r="L14" s="81">
        <f t="shared" si="2"/>
        <v>15.226698603174603</v>
      </c>
      <c r="M14" s="67">
        <v>13</v>
      </c>
      <c r="N14" s="30">
        <f t="shared" si="0"/>
        <v>-2.2266986031746026</v>
      </c>
      <c r="O14" s="29">
        <f t="shared" si="3"/>
        <v>-0.1712845079365079</v>
      </c>
      <c r="P14"/>
      <c r="Q14" s="25">
        <v>15398</v>
      </c>
      <c r="R14" s="21">
        <v>15.88</v>
      </c>
      <c r="S14" s="93">
        <f t="shared" si="1"/>
        <v>-0.65330139682539823</v>
      </c>
      <c r="T14" s="94">
        <v>16.12</v>
      </c>
    </row>
    <row r="15" spans="1:20" ht="15.75" x14ac:dyDescent="0.25">
      <c r="B15" t="s">
        <v>38</v>
      </c>
      <c r="C15">
        <v>4</v>
      </c>
      <c r="D15" t="s">
        <v>39</v>
      </c>
      <c r="E15" s="24">
        <f>'[3]NW 2015'!$D$109</f>
        <v>12462</v>
      </c>
      <c r="F15" s="23">
        <f>'[3]NW 2015'!$J$113</f>
        <v>12.312637968253968</v>
      </c>
      <c r="G15" s="24">
        <f>'[3]NW 2016'!$D$109</f>
        <v>10148</v>
      </c>
      <c r="H15" s="23">
        <f>'[3]NW 2016'!$J$113</f>
        <v>10.011446984126986</v>
      </c>
      <c r="I15" s="24">
        <f>'[3]NW 2017'!$D$109</f>
        <v>9830</v>
      </c>
      <c r="J15" s="23">
        <f>'[3]NW 2017'!$J$113</f>
        <v>9.303695746031746</v>
      </c>
      <c r="K15" s="25">
        <f t="shared" si="2"/>
        <v>9989</v>
      </c>
      <c r="L15" s="81">
        <f t="shared" si="2"/>
        <v>9.6575713650793666</v>
      </c>
      <c r="M15" s="67">
        <v>10</v>
      </c>
      <c r="N15" s="30">
        <f t="shared" si="0"/>
        <v>0.34242863492063336</v>
      </c>
      <c r="O15" s="29">
        <f t="shared" si="3"/>
        <v>3.4242863492063333E-2</v>
      </c>
      <c r="P15"/>
      <c r="Q15" s="25">
        <v>11305</v>
      </c>
      <c r="R15" s="21">
        <v>11.16</v>
      </c>
      <c r="S15" s="93">
        <f t="shared" si="1"/>
        <v>-1.5024286349206335</v>
      </c>
      <c r="T15" s="94">
        <v>12.64</v>
      </c>
    </row>
    <row r="16" spans="1:20" s="32" customFormat="1" ht="15.75" x14ac:dyDescent="0.25">
      <c r="B16" s="32" t="s">
        <v>38</v>
      </c>
      <c r="C16" s="32">
        <v>4</v>
      </c>
      <c r="D16" s="32" t="s">
        <v>40</v>
      </c>
      <c r="E16" s="34">
        <f>'[3]NW 2015'!$C$109</f>
        <v>11365</v>
      </c>
      <c r="F16" s="23">
        <f>'[3]NW 2015'!$I$113</f>
        <v>7.2995626666666658</v>
      </c>
      <c r="G16" s="95">
        <f>'[3]NW 2016'!$C$109</f>
        <v>9260</v>
      </c>
      <c r="H16" s="23">
        <f>'[3]NW 2016'!$I$113</f>
        <v>6.5011422222222208</v>
      </c>
      <c r="I16" s="95">
        <f>'[3]NW 2017'!$C$109</f>
        <v>9448</v>
      </c>
      <c r="J16" s="23">
        <f>'[3]NW 2017'!$I$113</f>
        <v>6.701958095238095</v>
      </c>
      <c r="K16" s="25">
        <f t="shared" si="2"/>
        <v>9354</v>
      </c>
      <c r="L16" s="81">
        <f t="shared" si="2"/>
        <v>6.6015501587301575</v>
      </c>
      <c r="M16" s="67">
        <v>6</v>
      </c>
      <c r="N16" s="30">
        <f t="shared" si="0"/>
        <v>-0.60155015873015749</v>
      </c>
      <c r="O16" s="29">
        <f t="shared" si="3"/>
        <v>-0.10025835978835958</v>
      </c>
      <c r="Q16" s="25">
        <v>10313</v>
      </c>
      <c r="R16" s="23">
        <v>6.9</v>
      </c>
      <c r="S16" s="93">
        <f t="shared" si="1"/>
        <v>-0.29844984126984286</v>
      </c>
      <c r="T16" s="96">
        <v>7.53</v>
      </c>
    </row>
    <row r="17" spans="2:21" ht="15.75" x14ac:dyDescent="0.25">
      <c r="B17" t="s">
        <v>41</v>
      </c>
      <c r="C17">
        <v>3</v>
      </c>
      <c r="D17" t="s">
        <v>42</v>
      </c>
      <c r="E17" s="24">
        <f>'[3]SC 2015'!$B$109</f>
        <v>18782</v>
      </c>
      <c r="F17" s="23">
        <f>'[3]SC 2015'!$N$113</f>
        <v>20.729759746031746</v>
      </c>
      <c r="G17" s="24">
        <f>'[3]SC 2016'!$B$109</f>
        <v>16595</v>
      </c>
      <c r="H17" s="23">
        <f>'[3]SC 2016'!$N$113</f>
        <v>21.057473904761906</v>
      </c>
      <c r="I17" s="24">
        <f>'[3]SC 2017'!$B$109</f>
        <v>16575</v>
      </c>
      <c r="J17" s="23">
        <f>'[3]SC 2017'!$N$113</f>
        <v>21.666218539682539</v>
      </c>
      <c r="K17" s="25">
        <f t="shared" si="2"/>
        <v>16585</v>
      </c>
      <c r="L17" s="81">
        <f t="shared" si="2"/>
        <v>21.361846222222223</v>
      </c>
      <c r="M17" s="67">
        <v>17</v>
      </c>
      <c r="N17" s="30">
        <f t="shared" si="0"/>
        <v>-4.3618462222222227</v>
      </c>
      <c r="O17" s="29">
        <f t="shared" si="3"/>
        <v>-0.25657918954248371</v>
      </c>
      <c r="P17"/>
      <c r="Q17" s="25">
        <v>17689</v>
      </c>
      <c r="R17" s="21">
        <v>20.89</v>
      </c>
      <c r="S17" s="93">
        <f t="shared" si="1"/>
        <v>0.47184622222222217</v>
      </c>
      <c r="T17" s="94">
        <v>20.54</v>
      </c>
    </row>
    <row r="18" spans="2:21" ht="15.75" x14ac:dyDescent="0.25">
      <c r="B18" t="s">
        <v>41</v>
      </c>
      <c r="C18">
        <v>3</v>
      </c>
      <c r="D18" t="s">
        <v>43</v>
      </c>
      <c r="E18" s="24">
        <f>'[3]SC 2015'!$G$109</f>
        <v>8430</v>
      </c>
      <c r="F18" s="23">
        <f>'[3]SC 2015'!$S$113</f>
        <v>7.70023365079365</v>
      </c>
      <c r="G18" s="24">
        <f>'[3]SC 2016'!$G$109</f>
        <v>8204</v>
      </c>
      <c r="H18" s="23">
        <f>'[3]SC 2016'!$S$113</f>
        <v>8.8431166984126985</v>
      </c>
      <c r="I18" s="24">
        <f>'[3]SC 2017'!$G$109</f>
        <v>8068</v>
      </c>
      <c r="J18" s="23">
        <f>'[3]SC 2017'!$S$113</f>
        <v>7.8021791746031761</v>
      </c>
      <c r="K18" s="25">
        <f t="shared" si="2"/>
        <v>8136</v>
      </c>
      <c r="L18" s="81">
        <f t="shared" si="2"/>
        <v>8.3226479365079378</v>
      </c>
      <c r="M18" s="67">
        <v>6</v>
      </c>
      <c r="N18" s="30">
        <f t="shared" si="0"/>
        <v>-2.3226479365079378</v>
      </c>
      <c r="O18" s="29">
        <f t="shared" si="3"/>
        <v>-0.38710798941798963</v>
      </c>
      <c r="P18"/>
      <c r="Q18" s="25">
        <v>8317</v>
      </c>
      <c r="R18" s="21">
        <v>8.27</v>
      </c>
      <c r="S18" s="93">
        <f t="shared" si="1"/>
        <v>5.2647936507938198E-2</v>
      </c>
      <c r="T18" s="94">
        <v>7.27</v>
      </c>
    </row>
    <row r="19" spans="2:21" ht="15.75" x14ac:dyDescent="0.25">
      <c r="B19" t="s">
        <v>44</v>
      </c>
      <c r="C19">
        <v>2</v>
      </c>
      <c r="D19" t="s">
        <v>45</v>
      </c>
      <c r="E19" s="24">
        <f>'[3]SE 2015'!$L$109</f>
        <v>3053</v>
      </c>
      <c r="F19" s="23">
        <f>'[3]SE 2015'!$AC$113</f>
        <v>2.2778124444444448</v>
      </c>
      <c r="G19" s="24">
        <f>'[3]SE 2016'!$L$109</f>
        <v>3134</v>
      </c>
      <c r="H19" s="23">
        <f>'[3]SE 2016'!$AC$113</f>
        <v>2.2064043174603176</v>
      </c>
      <c r="I19" s="24">
        <f>'[3]SE 2017'!$L$109</f>
        <v>3084</v>
      </c>
      <c r="J19" s="23">
        <f>'[3]SE 2017'!$AC$113</f>
        <v>2.4693968253968253</v>
      </c>
      <c r="K19" s="25">
        <f t="shared" si="2"/>
        <v>3109</v>
      </c>
      <c r="L19" s="81">
        <f t="shared" si="2"/>
        <v>2.3379005714285714</v>
      </c>
      <c r="M19" s="67">
        <v>2</v>
      </c>
      <c r="N19" s="30">
        <f t="shared" si="0"/>
        <v>-0.33790057142857144</v>
      </c>
      <c r="O19" s="29">
        <f t="shared" si="3"/>
        <v>-0.16895028571428572</v>
      </c>
      <c r="P19"/>
      <c r="Q19" s="25">
        <v>3094</v>
      </c>
      <c r="R19" s="21">
        <v>2.2400000000000002</v>
      </c>
      <c r="S19" s="93">
        <f t="shared" si="1"/>
        <v>9.7900571428571226E-2</v>
      </c>
      <c r="T19" s="94">
        <v>2.37</v>
      </c>
    </row>
    <row r="20" spans="2:21" ht="15.75" x14ac:dyDescent="0.25">
      <c r="B20" t="s">
        <v>44</v>
      </c>
      <c r="C20">
        <v>2</v>
      </c>
      <c r="D20" t="s">
        <v>46</v>
      </c>
      <c r="E20" s="24">
        <f>'[3]SE 2015'!$N$109</f>
        <v>6252</v>
      </c>
      <c r="F20" s="23">
        <f>'[3]SE 2015'!$AE$113</f>
        <v>5.6618591746031735</v>
      </c>
      <c r="G20" s="24">
        <f>'[3]SE 2016'!$N$109</f>
        <v>5811</v>
      </c>
      <c r="H20" s="23">
        <f>'[3]SE 2016'!$AE$113</f>
        <v>5.3484369523809532</v>
      </c>
      <c r="I20" s="24">
        <f>'[3]SE 2017'!$N$109</f>
        <v>5878</v>
      </c>
      <c r="J20" s="23">
        <f>'[3]SE 2017'!$AE$113</f>
        <v>5.8158833015873022</v>
      </c>
      <c r="K20" s="25">
        <f t="shared" si="2"/>
        <v>5844.5</v>
      </c>
      <c r="L20" s="81">
        <f t="shared" si="2"/>
        <v>5.5821601269841281</v>
      </c>
      <c r="M20" s="67">
        <v>5</v>
      </c>
      <c r="N20" s="30">
        <f t="shared" si="0"/>
        <v>-0.58216012698412811</v>
      </c>
      <c r="O20" s="29">
        <f t="shared" si="3"/>
        <v>-0.11643202539682562</v>
      </c>
      <c r="P20"/>
      <c r="Q20" s="25">
        <v>6032</v>
      </c>
      <c r="R20" s="21">
        <v>5.51</v>
      </c>
      <c r="S20" s="93">
        <f t="shared" si="1"/>
        <v>7.2160126984128325E-2</v>
      </c>
      <c r="T20" s="94">
        <v>5.46</v>
      </c>
    </row>
    <row r="21" spans="2:21" s="32" customFormat="1" ht="15.75" x14ac:dyDescent="0.25">
      <c r="B21" s="32" t="s">
        <v>44</v>
      </c>
      <c r="C21" s="32">
        <v>2</v>
      </c>
      <c r="D21" s="32" t="s">
        <v>47</v>
      </c>
      <c r="E21" s="34">
        <f>'[3]SE 2015'!$B$109</f>
        <v>3310</v>
      </c>
      <c r="F21" s="23">
        <f>'[3]SE 2015'!$S$113</f>
        <v>2.5765377777777778</v>
      </c>
      <c r="G21" s="95">
        <f>'[3]SE 2016'!$B$109</f>
        <v>2850</v>
      </c>
      <c r="H21" s="23">
        <f>'[3]SE 2016'!$S$113</f>
        <v>2.3703640634920635</v>
      </c>
      <c r="I21" s="95">
        <f>'[3]SE 2017'!$B$109</f>
        <v>2946</v>
      </c>
      <c r="J21" s="23">
        <f>'[3]SE 2017'!$S$113</f>
        <v>2.1537616507936503</v>
      </c>
      <c r="K21" s="25">
        <f t="shared" si="2"/>
        <v>2898</v>
      </c>
      <c r="L21" s="81">
        <f t="shared" si="2"/>
        <v>2.2620628571428569</v>
      </c>
      <c r="M21" s="67">
        <v>2</v>
      </c>
      <c r="N21" s="30">
        <f t="shared" si="0"/>
        <v>-0.26206285714285693</v>
      </c>
      <c r="O21" s="29">
        <f t="shared" si="3"/>
        <v>-0.13103142857142847</v>
      </c>
      <c r="Q21" s="25">
        <v>3080</v>
      </c>
      <c r="R21" s="23">
        <v>2.4700000000000002</v>
      </c>
      <c r="S21" s="93">
        <f t="shared" si="1"/>
        <v>-0.20793714285714326</v>
      </c>
      <c r="T21" s="96">
        <v>2.56</v>
      </c>
    </row>
    <row r="22" spans="2:21" ht="15.75" x14ac:dyDescent="0.25">
      <c r="B22" t="s">
        <v>48</v>
      </c>
      <c r="C22">
        <v>3</v>
      </c>
      <c r="D22" s="32" t="s">
        <v>49</v>
      </c>
      <c r="E22" s="24">
        <f>'[3]SW 2015'!$I$109</f>
        <v>8163</v>
      </c>
      <c r="F22" s="23">
        <f>'[3]SW 2015'!$T$113</f>
        <v>7.2371206349206352</v>
      </c>
      <c r="G22" s="24">
        <f>'[3]SW 2016'!$I$109</f>
        <v>6604</v>
      </c>
      <c r="H22" s="23">
        <f>'[3]SW 2016'!$T$113</f>
        <v>6.4161997460317464</v>
      </c>
      <c r="I22" s="24">
        <f>'[3]SW 2017'!$I$109</f>
        <v>6917</v>
      </c>
      <c r="J22" s="23">
        <f>'[3]SW 2017'!$T$113</f>
        <v>6.4000949841269827</v>
      </c>
      <c r="K22" s="25">
        <f t="shared" si="2"/>
        <v>6760.5</v>
      </c>
      <c r="L22" s="81">
        <f t="shared" si="2"/>
        <v>6.4081473650793646</v>
      </c>
      <c r="M22" s="67">
        <v>6</v>
      </c>
      <c r="N22" s="30">
        <f t="shared" si="0"/>
        <v>-0.40814736507936455</v>
      </c>
      <c r="O22" s="29">
        <f t="shared" si="3"/>
        <v>-6.8024560846560764E-2</v>
      </c>
      <c r="P22"/>
      <c r="Q22" s="25">
        <v>7384</v>
      </c>
      <c r="R22" s="21">
        <v>6.83</v>
      </c>
      <c r="S22" s="93">
        <f t="shared" si="1"/>
        <v>-0.42185263492063552</v>
      </c>
      <c r="T22" s="94">
        <v>7.92</v>
      </c>
    </row>
    <row r="23" spans="2:21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N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0">
        <f t="shared" si="4"/>
        <v>124369</v>
      </c>
      <c r="L23" s="43">
        <f t="shared" si="4"/>
        <v>128.29846507936509</v>
      </c>
      <c r="M23" s="41">
        <f t="shared" si="4"/>
        <v>107.5</v>
      </c>
      <c r="N23" s="41">
        <f t="shared" si="4"/>
        <v>-20.798465079365087</v>
      </c>
      <c r="O23" s="83">
        <f>+N23/M23</f>
        <v>-0.19347409376153568</v>
      </c>
      <c r="Q23" s="44">
        <f>SUM(Q9:Q22)</f>
        <v>130080</v>
      </c>
      <c r="R23" s="45">
        <f>SUM(R9:R22)</f>
        <v>129.51</v>
      </c>
      <c r="S23" s="97">
        <f>SUM(S9:S22)</f>
        <v>-1.2115349206349113</v>
      </c>
      <c r="T23" s="98">
        <f>SUM(T9:T22)</f>
        <v>132.64999999999998</v>
      </c>
    </row>
    <row r="24" spans="2:21" x14ac:dyDescent="0.2">
      <c r="T24" s="13"/>
      <c r="U24" s="48"/>
    </row>
    <row r="25" spans="2:21" ht="47.25" x14ac:dyDescent="0.25">
      <c r="B25" s="92" t="s">
        <v>123</v>
      </c>
      <c r="N25" s="5" t="s">
        <v>52</v>
      </c>
      <c r="O25" s="8" t="s">
        <v>109</v>
      </c>
      <c r="Q25" s="9" t="s">
        <v>118</v>
      </c>
      <c r="R25" s="89" t="s">
        <v>119</v>
      </c>
      <c r="S25" s="89" t="s">
        <v>120</v>
      </c>
      <c r="T25" s="90" t="s">
        <v>124</v>
      </c>
    </row>
    <row r="26" spans="2:21" ht="15.75" x14ac:dyDescent="0.25">
      <c r="B26" t="s">
        <v>48</v>
      </c>
      <c r="C26">
        <v>3</v>
      </c>
      <c r="D26" t="s">
        <v>54</v>
      </c>
      <c r="E26" s="34">
        <f>'[3]SW 2015'!$B$109</f>
        <v>1674</v>
      </c>
      <c r="F26" s="23">
        <f>'[3]SW 2015'!$M$113</f>
        <v>0.60242730158730162</v>
      </c>
      <c r="G26" s="34">
        <f>'[3]SW 2016'!$B$109</f>
        <v>1339</v>
      </c>
      <c r="H26" s="23">
        <f>'[3]SW 2016'!$M$113</f>
        <v>0.60313511111111107</v>
      </c>
      <c r="I26" s="34">
        <f>'[3]SW 2017'!$B$109</f>
        <v>1029</v>
      </c>
      <c r="J26" s="23">
        <f>'[3]SW 2017'!$M$113</f>
        <v>0.53057980952380956</v>
      </c>
      <c r="K26" s="25">
        <f t="shared" ref="K26:L64" si="5">AVERAGE(G26,I26)</f>
        <v>1184</v>
      </c>
      <c r="L26" s="81">
        <f>AVERAGE(H26,J26)</f>
        <v>0.56685746031746032</v>
      </c>
      <c r="N26" s="1">
        <f t="shared" ref="N26:N64" si="6">L26-T26</f>
        <v>-5.314253968253968E-2</v>
      </c>
      <c r="Q26" s="25">
        <v>1507</v>
      </c>
      <c r="R26" s="21">
        <v>0.6</v>
      </c>
      <c r="S26" s="93">
        <f t="shared" ref="S26:S64" si="7">L26-R26</f>
        <v>-3.3142539682539662E-2</v>
      </c>
      <c r="T26" s="94">
        <v>0.62</v>
      </c>
    </row>
    <row r="27" spans="2:21" ht="15.75" x14ac:dyDescent="0.25">
      <c r="B27" t="s">
        <v>30</v>
      </c>
      <c r="C27">
        <v>1</v>
      </c>
      <c r="D27" t="s">
        <v>55</v>
      </c>
      <c r="E27" s="34">
        <f>'[3]NE 2015'!$B$109</f>
        <v>1127</v>
      </c>
      <c r="F27" s="23">
        <f>'[3]NE 2015'!$P$113</f>
        <v>1.0458499047619048</v>
      </c>
      <c r="G27" s="34">
        <f>'[3]NE 2016'!$B$109</f>
        <v>911</v>
      </c>
      <c r="H27" s="23">
        <f>'[3]NE 2016'!$P$113</f>
        <v>0.95443987301587319</v>
      </c>
      <c r="I27" s="34">
        <f>'[3]NE 2017'!$B$109</f>
        <v>912</v>
      </c>
      <c r="J27" s="23">
        <f>'[3]NE 2017'!$P$113</f>
        <v>0.85445358730158749</v>
      </c>
      <c r="K27" s="25">
        <f t="shared" si="5"/>
        <v>911.5</v>
      </c>
      <c r="L27" s="81">
        <f t="shared" si="5"/>
        <v>0.90444673015873034</v>
      </c>
      <c r="N27" s="1">
        <f t="shared" si="6"/>
        <v>-0.18555326984126974</v>
      </c>
      <c r="Q27" s="25">
        <v>1019</v>
      </c>
      <c r="R27" s="21">
        <v>1</v>
      </c>
      <c r="S27" s="93">
        <f t="shared" si="7"/>
        <v>-9.5553269841269661E-2</v>
      </c>
      <c r="T27" s="94">
        <v>1.0900000000000001</v>
      </c>
    </row>
    <row r="28" spans="2:21" ht="15.75" x14ac:dyDescent="0.25">
      <c r="B28" t="s">
        <v>48</v>
      </c>
      <c r="C28">
        <v>3</v>
      </c>
      <c r="D28" t="s">
        <v>56</v>
      </c>
      <c r="E28" s="34">
        <f>'[3]SW 2015'!$C$109</f>
        <v>1496</v>
      </c>
      <c r="F28" s="23">
        <f>'[3]SW 2015'!$N$113</f>
        <v>0.44076507936507936</v>
      </c>
      <c r="G28" s="34">
        <f>'[3]SW 2016'!$C$109</f>
        <v>1228</v>
      </c>
      <c r="H28" s="23">
        <f>'[3]SW 2016'!$N$113</f>
        <v>0.36421752380952382</v>
      </c>
      <c r="I28" s="34">
        <f>'[3]SW 2017'!$C$109</f>
        <v>857</v>
      </c>
      <c r="J28" s="23">
        <f>'[3]SW 2017'!$N$113</f>
        <v>0.26007657142857138</v>
      </c>
      <c r="K28" s="25">
        <f t="shared" si="5"/>
        <v>1042.5</v>
      </c>
      <c r="L28" s="81">
        <f t="shared" si="5"/>
        <v>0.3121470476190476</v>
      </c>
      <c r="N28" s="1">
        <f t="shared" si="6"/>
        <v>-0.23785295238095244</v>
      </c>
      <c r="Q28" s="25">
        <v>1362</v>
      </c>
      <c r="R28" s="21">
        <v>0.4</v>
      </c>
      <c r="S28" s="93">
        <f t="shared" si="7"/>
        <v>-8.785295238095242E-2</v>
      </c>
      <c r="T28" s="94">
        <v>0.55000000000000004</v>
      </c>
    </row>
    <row r="29" spans="2:21" ht="15.75" x14ac:dyDescent="0.25">
      <c r="B29" t="s">
        <v>30</v>
      </c>
      <c r="C29">
        <v>1</v>
      </c>
      <c r="D29" s="99" t="s">
        <v>125</v>
      </c>
      <c r="E29" s="34">
        <f>'[3]NE 2015'!$C$109</f>
        <v>1845</v>
      </c>
      <c r="F29" s="23">
        <f>'[3]NE 2015'!$Q$113</f>
        <v>1.3825742222222224</v>
      </c>
      <c r="G29" s="34">
        <f>'[3]NE 2016'!$C$109</f>
        <v>1714</v>
      </c>
      <c r="H29" s="23">
        <f>'[3]NE 2016'!$Q$113</f>
        <v>1.2136603174603176</v>
      </c>
      <c r="I29" s="34">
        <f>'[3]NE 2017'!$C$109</f>
        <v>1378</v>
      </c>
      <c r="J29" s="23">
        <f>'[3]NE 2017'!$Q$113</f>
        <v>1.0486424126984126</v>
      </c>
      <c r="K29" s="25">
        <f t="shared" si="5"/>
        <v>1546</v>
      </c>
      <c r="L29" s="86">
        <f t="shared" si="5"/>
        <v>1.131151365079365</v>
      </c>
      <c r="N29" s="1">
        <f t="shared" si="6"/>
        <v>-0.21884863492063511</v>
      </c>
      <c r="O29">
        <v>1</v>
      </c>
      <c r="Q29" s="25">
        <v>1780</v>
      </c>
      <c r="R29" s="21">
        <v>1.3</v>
      </c>
      <c r="S29" s="93">
        <f t="shared" si="7"/>
        <v>-0.16884863492063507</v>
      </c>
      <c r="T29" s="94">
        <v>1.35</v>
      </c>
    </row>
    <row r="30" spans="2:21" ht="15.75" x14ac:dyDescent="0.25">
      <c r="B30" t="s">
        <v>48</v>
      </c>
      <c r="C30">
        <v>3</v>
      </c>
      <c r="D30" s="100" t="s">
        <v>58</v>
      </c>
      <c r="E30" s="34">
        <f>'[3]SW 2015'!$D$109</f>
        <v>1097</v>
      </c>
      <c r="F30" s="23">
        <f>'[3]SW 2015'!$O$113</f>
        <v>0.56100838095238093</v>
      </c>
      <c r="G30" s="34">
        <f>'[3]SW 2016'!$D$109</f>
        <v>863</v>
      </c>
      <c r="H30" s="23">
        <f>'[3]SW 2016'!$O$113</f>
        <v>0.60958209523809526</v>
      </c>
      <c r="I30" s="34">
        <f>'[3]SW 2017'!$D$109</f>
        <v>873</v>
      </c>
      <c r="J30" s="23">
        <f>'[3]SW 2017'!$O$113</f>
        <v>0.50401231746031749</v>
      </c>
      <c r="K30" s="25">
        <f t="shared" si="5"/>
        <v>868</v>
      </c>
      <c r="L30" s="81">
        <f t="shared" si="5"/>
        <v>0.55679720634920638</v>
      </c>
      <c r="N30" s="1">
        <f t="shared" si="6"/>
        <v>-6.3202793650793621E-2</v>
      </c>
      <c r="Q30" s="25">
        <v>980</v>
      </c>
      <c r="R30" s="21">
        <v>0.59</v>
      </c>
      <c r="S30" s="93">
        <f t="shared" si="7"/>
        <v>-3.3202793650793594E-2</v>
      </c>
      <c r="T30" s="94">
        <v>0.62</v>
      </c>
    </row>
    <row r="31" spans="2:21" ht="15.75" x14ac:dyDescent="0.25">
      <c r="B31" t="s">
        <v>36</v>
      </c>
      <c r="C31">
        <v>4</v>
      </c>
      <c r="D31" s="100" t="s">
        <v>59</v>
      </c>
      <c r="E31" s="34">
        <f>'[3]NC 2015'!$B$109</f>
        <v>1234</v>
      </c>
      <c r="F31" s="23">
        <f>'[3]NC 2015'!$H$113</f>
        <v>0.63461371428571434</v>
      </c>
      <c r="G31" s="34">
        <f>'[3]NC 2016'!$B$109</f>
        <v>840</v>
      </c>
      <c r="H31" s="23">
        <f>'[3]NC 2016'!$H$113</f>
        <v>0.51089714285714294</v>
      </c>
      <c r="I31" s="34">
        <f>'[3]NC 2017'!$B$109</f>
        <v>980</v>
      </c>
      <c r="J31" s="23">
        <f>'[3]NC 2017'!$H$113</f>
        <v>0.65254069841269846</v>
      </c>
      <c r="K31" s="25">
        <f t="shared" si="5"/>
        <v>910</v>
      </c>
      <c r="L31" s="81">
        <f t="shared" si="5"/>
        <v>0.5817189206349207</v>
      </c>
      <c r="N31" s="1">
        <f t="shared" si="6"/>
        <v>-7.8281079365079331E-2</v>
      </c>
      <c r="Q31" s="25">
        <v>1037</v>
      </c>
      <c r="R31" s="21">
        <v>0.56999999999999995</v>
      </c>
      <c r="S31" s="93">
        <f t="shared" si="7"/>
        <v>1.1718920634920749E-2</v>
      </c>
      <c r="T31" s="94">
        <v>0.66</v>
      </c>
    </row>
    <row r="32" spans="2:21" ht="15.75" x14ac:dyDescent="0.25">
      <c r="B32" t="s">
        <v>30</v>
      </c>
      <c r="C32">
        <v>1</v>
      </c>
      <c r="D32" s="100" t="s">
        <v>60</v>
      </c>
      <c r="E32" s="34">
        <f>'[3]NE 2015'!$D$109</f>
        <v>900</v>
      </c>
      <c r="F32" s="23">
        <f>'[3]NE 2015'!$R$113</f>
        <v>0.68901955555555561</v>
      </c>
      <c r="G32" s="34">
        <f>'[3]NE 2016'!$D$109</f>
        <v>532</v>
      </c>
      <c r="H32" s="23">
        <f>'[3]NE 2016'!$R$113</f>
        <v>0.60314031746031749</v>
      </c>
      <c r="I32" s="34">
        <f>'[3]NE 2017'!$D$109</f>
        <v>592</v>
      </c>
      <c r="J32" s="23">
        <f>'[3]NE 2017'!$R$113</f>
        <v>0.66676850793650788</v>
      </c>
      <c r="K32" s="25">
        <f t="shared" si="5"/>
        <v>562</v>
      </c>
      <c r="L32" s="81">
        <f t="shared" si="5"/>
        <v>0.63495441269841268</v>
      </c>
      <c r="N32" s="1">
        <f t="shared" si="6"/>
        <v>-2.5045587301587346E-2</v>
      </c>
      <c r="Q32" s="25">
        <v>716</v>
      </c>
      <c r="R32" s="21">
        <v>0.65</v>
      </c>
      <c r="S32" s="93">
        <f t="shared" si="7"/>
        <v>-1.5045587301587338E-2</v>
      </c>
      <c r="T32" s="94">
        <v>0.66</v>
      </c>
    </row>
    <row r="33" spans="2:20" ht="15.75" x14ac:dyDescent="0.25">
      <c r="B33" t="s">
        <v>44</v>
      </c>
      <c r="C33">
        <v>2</v>
      </c>
      <c r="D33" s="100" t="s">
        <v>61</v>
      </c>
      <c r="E33" s="34">
        <f>'[3]SE 2015'!$C$109</f>
        <v>1495</v>
      </c>
      <c r="F33" s="23">
        <f>'[3]SE 2015'!$T$113</f>
        <v>0.75333549206349215</v>
      </c>
      <c r="G33" s="34">
        <f>'[3]SE 2016'!$C$109</f>
        <v>1159</v>
      </c>
      <c r="H33" s="23">
        <f>'[3]SE 2016'!$T$113</f>
        <v>0.74503987301587304</v>
      </c>
      <c r="I33" s="34">
        <f>'[3]SE 2017'!$C$109</f>
        <v>1074</v>
      </c>
      <c r="J33" s="23">
        <f>'[3]SE 2017'!$T$113</f>
        <v>0.83077879365079377</v>
      </c>
      <c r="K33" s="25">
        <f t="shared" si="5"/>
        <v>1116.5</v>
      </c>
      <c r="L33" s="81">
        <f t="shared" si="5"/>
        <v>0.78790933333333335</v>
      </c>
      <c r="N33" s="1">
        <f t="shared" si="6"/>
        <v>-6.2090666666666627E-2</v>
      </c>
      <c r="Q33" s="25">
        <v>1327</v>
      </c>
      <c r="R33" s="21">
        <v>0.75</v>
      </c>
      <c r="S33" s="93">
        <f t="shared" si="7"/>
        <v>3.790933333333335E-2</v>
      </c>
      <c r="T33" s="94">
        <v>0.85</v>
      </c>
    </row>
    <row r="34" spans="2:20" ht="15.75" x14ac:dyDescent="0.25">
      <c r="B34" t="s">
        <v>38</v>
      </c>
      <c r="C34">
        <v>4</v>
      </c>
      <c r="D34" s="100" t="s">
        <v>62</v>
      </c>
      <c r="E34" s="34">
        <f>'[3]NW 2015'!$B$109</f>
        <v>1787</v>
      </c>
      <c r="F34" s="23">
        <f>'[3]NW 2015'!$H$113</f>
        <v>1.1610846984126983</v>
      </c>
      <c r="G34" s="34">
        <f>'[3]NW 2016'!$B$109</f>
        <v>1039</v>
      </c>
      <c r="H34" s="23">
        <f>'[3]NW 2016'!$H$113</f>
        <v>0.79262247619047621</v>
      </c>
      <c r="I34" s="34">
        <f>'[3]NW 2017'!$B$109</f>
        <v>997</v>
      </c>
      <c r="J34" s="23">
        <f>'[3]NW 2017'!$H$113</f>
        <v>0.7103235555555556</v>
      </c>
      <c r="K34" s="25">
        <f t="shared" si="5"/>
        <v>1018</v>
      </c>
      <c r="L34" s="81">
        <f t="shared" si="5"/>
        <v>0.75147301587301585</v>
      </c>
      <c r="N34" s="1">
        <f t="shared" si="6"/>
        <v>-0.47852698412698413</v>
      </c>
      <c r="Q34" s="25">
        <v>1413</v>
      </c>
      <c r="R34" s="21">
        <v>0.98</v>
      </c>
      <c r="S34" s="93">
        <f t="shared" si="7"/>
        <v>-0.22852698412698413</v>
      </c>
      <c r="T34" s="94">
        <v>1.23</v>
      </c>
    </row>
    <row r="35" spans="2:20" ht="15.75" x14ac:dyDescent="0.25">
      <c r="B35" t="s">
        <v>48</v>
      </c>
      <c r="C35">
        <v>3</v>
      </c>
      <c r="D35" s="99" t="s">
        <v>126</v>
      </c>
      <c r="E35" s="34">
        <f>'[3]SW 2015'!$E$109</f>
        <v>4131</v>
      </c>
      <c r="F35" s="23">
        <f>'[3]SW 2015'!$P$113</f>
        <v>2.1314921904761905</v>
      </c>
      <c r="G35" s="34">
        <f>'[3]SW 2016'!$E$109</f>
        <v>2270</v>
      </c>
      <c r="H35" s="23">
        <f>'[3]SW 2016'!$P$113</f>
        <v>1.4010664126984129</v>
      </c>
      <c r="I35" s="34">
        <f>'[3]SW 2017'!$E$109</f>
        <v>2613</v>
      </c>
      <c r="J35" s="23">
        <f>'[3]SW 2017'!$P$113</f>
        <v>1.4295301587301588</v>
      </c>
      <c r="K35" s="25">
        <f t="shared" si="5"/>
        <v>2441.5</v>
      </c>
      <c r="L35" s="86">
        <f t="shared" si="5"/>
        <v>1.415298285714286</v>
      </c>
      <c r="N35" s="1">
        <f t="shared" si="6"/>
        <v>-0.63470171428571387</v>
      </c>
      <c r="O35">
        <v>1</v>
      </c>
      <c r="Q35" s="25">
        <v>3201</v>
      </c>
      <c r="R35" s="21">
        <v>1.77</v>
      </c>
      <c r="S35" s="93">
        <f t="shared" si="7"/>
        <v>-0.35470171428571406</v>
      </c>
      <c r="T35" s="94">
        <v>2.0499999999999998</v>
      </c>
    </row>
    <row r="36" spans="2:20" ht="15.75" x14ac:dyDescent="0.25">
      <c r="B36" t="s">
        <v>44</v>
      </c>
      <c r="C36">
        <v>2</v>
      </c>
      <c r="D36" s="100" t="s">
        <v>64</v>
      </c>
      <c r="E36" s="34">
        <f>'[3]SE 2015'!$D$109</f>
        <v>781</v>
      </c>
      <c r="F36" s="23">
        <f>'[3]SE 2015'!$U$113</f>
        <v>0.45498920634920637</v>
      </c>
      <c r="G36" s="34">
        <f>'[3]SE 2016'!$D$109</f>
        <v>1077</v>
      </c>
      <c r="H36" s="23">
        <f>'[3]SE 2016'!$U$113</f>
        <v>0.65092050793650791</v>
      </c>
      <c r="I36" s="34">
        <f>'[3]SE 2017'!$D$109</f>
        <v>665</v>
      </c>
      <c r="J36" s="23">
        <f>'[3]SE 2017'!$U$113</f>
        <v>0.47969587301587308</v>
      </c>
      <c r="K36" s="25">
        <f t="shared" si="5"/>
        <v>871</v>
      </c>
      <c r="L36" s="81">
        <f t="shared" si="5"/>
        <v>0.56530819047619052</v>
      </c>
      <c r="N36" s="1">
        <f t="shared" si="6"/>
        <v>0.14530819047619054</v>
      </c>
      <c r="Q36" s="25">
        <v>929</v>
      </c>
      <c r="R36" s="21">
        <v>0.55000000000000004</v>
      </c>
      <c r="S36" s="93">
        <f t="shared" si="7"/>
        <v>1.5308190476190475E-2</v>
      </c>
      <c r="T36" s="94">
        <v>0.42</v>
      </c>
    </row>
    <row r="37" spans="2:20" ht="15.75" x14ac:dyDescent="0.25">
      <c r="B37" t="s">
        <v>41</v>
      </c>
      <c r="C37">
        <v>3</v>
      </c>
      <c r="D37" s="100" t="s">
        <v>65</v>
      </c>
      <c r="E37" s="34">
        <f>'[3]SC 2015'!$C$109</f>
        <v>686</v>
      </c>
      <c r="F37" s="23">
        <f>'[3]SC 2015'!$O$113</f>
        <v>0.44686958730158732</v>
      </c>
      <c r="G37" s="34">
        <f>'[3]SC 2016'!$C$109</f>
        <v>628</v>
      </c>
      <c r="H37" s="23">
        <f>'[3]SC 2016'!$O$113</f>
        <v>0.38804088888888888</v>
      </c>
      <c r="I37" s="34">
        <f>'[3]SC 2017'!$C$109</f>
        <v>582</v>
      </c>
      <c r="J37" s="23">
        <f>'[3]SC 2017'!$O$113</f>
        <v>0.34038120634920638</v>
      </c>
      <c r="K37" s="25">
        <f t="shared" si="5"/>
        <v>605</v>
      </c>
      <c r="L37" s="81">
        <f t="shared" si="5"/>
        <v>0.36421104761904766</v>
      </c>
      <c r="N37" s="1">
        <f t="shared" si="6"/>
        <v>-6.5788952380952337E-2</v>
      </c>
      <c r="Q37" s="25">
        <v>657</v>
      </c>
      <c r="R37" s="21">
        <v>0.42</v>
      </c>
      <c r="S37" s="93">
        <f t="shared" si="7"/>
        <v>-5.5788952380952328E-2</v>
      </c>
      <c r="T37" s="94">
        <v>0.43</v>
      </c>
    </row>
    <row r="38" spans="2:20" ht="15.75" x14ac:dyDescent="0.25">
      <c r="B38" t="s">
        <v>44</v>
      </c>
      <c r="C38">
        <v>2</v>
      </c>
      <c r="D38" s="100" t="s">
        <v>66</v>
      </c>
      <c r="E38" s="34">
        <f>'[3]SE 2015'!$E$109</f>
        <v>935</v>
      </c>
      <c r="F38" s="23">
        <f>'[3]SE 2015'!$V$113</f>
        <v>0.74388101587301581</v>
      </c>
      <c r="G38" s="34">
        <f>'[3]SE 2016'!$E$109</f>
        <v>665</v>
      </c>
      <c r="H38" s="23">
        <f>'[3]SE 2016'!$V$113</f>
        <v>0.56210387301587306</v>
      </c>
      <c r="I38" s="34">
        <f>'[3]SE 2017'!$E$109</f>
        <v>557</v>
      </c>
      <c r="J38" s="23">
        <f>'[3]SE 2017'!$V$113</f>
        <v>0.51046514285714295</v>
      </c>
      <c r="K38" s="25">
        <f t="shared" si="5"/>
        <v>611</v>
      </c>
      <c r="L38" s="81">
        <f t="shared" si="5"/>
        <v>0.53628450793650795</v>
      </c>
      <c r="N38" s="1">
        <f t="shared" si="6"/>
        <v>-0.18371549206349203</v>
      </c>
      <c r="Q38" s="25">
        <v>800</v>
      </c>
      <c r="R38" s="21">
        <v>0.65</v>
      </c>
      <c r="S38" s="93">
        <f t="shared" si="7"/>
        <v>-0.11371549206349207</v>
      </c>
      <c r="T38" s="94">
        <v>0.72</v>
      </c>
    </row>
    <row r="39" spans="2:20" ht="15.75" x14ac:dyDescent="0.25">
      <c r="B39" t="s">
        <v>48</v>
      </c>
      <c r="C39">
        <v>3</v>
      </c>
      <c r="D39" s="100" t="s">
        <v>67</v>
      </c>
      <c r="E39" s="34">
        <f>'[3]SW 2015'!$F$109</f>
        <v>581</v>
      </c>
      <c r="F39" s="23">
        <f>'[3]SW 2015'!$Q$113</f>
        <v>0.41563022222222218</v>
      </c>
      <c r="G39" s="34">
        <f>'[3]SW 2016'!$F$109</f>
        <v>354</v>
      </c>
      <c r="H39" s="23">
        <f>'[3]SW 2016'!$Q$113</f>
        <v>0.27044165079365079</v>
      </c>
      <c r="I39" s="34">
        <f>'[3]SW 2017'!$F$109</f>
        <v>373</v>
      </c>
      <c r="J39" s="23">
        <f>'[3]SW 2017'!$Q$113</f>
        <v>0.26937676190476195</v>
      </c>
      <c r="K39" s="25">
        <f t="shared" si="5"/>
        <v>363.5</v>
      </c>
      <c r="L39" s="81">
        <f t="shared" si="5"/>
        <v>0.26990920634920634</v>
      </c>
      <c r="N39" s="1">
        <f t="shared" si="6"/>
        <v>-0.10009079365079365</v>
      </c>
      <c r="Q39" s="25">
        <v>468</v>
      </c>
      <c r="R39" s="21">
        <v>0.34</v>
      </c>
      <c r="S39" s="93">
        <f t="shared" si="7"/>
        <v>-7.0090793650793681E-2</v>
      </c>
      <c r="T39" s="94">
        <v>0.37</v>
      </c>
    </row>
    <row r="40" spans="2:20" ht="15.75" x14ac:dyDescent="0.25">
      <c r="B40" t="s">
        <v>41</v>
      </c>
      <c r="C40">
        <v>3</v>
      </c>
      <c r="D40" s="100" t="s">
        <v>68</v>
      </c>
      <c r="E40" s="34">
        <f>'[3]SC 2015'!$D$109</f>
        <v>416</v>
      </c>
      <c r="F40" s="23">
        <f>'[3]SC 2015'!$P$113</f>
        <v>0.47407530158730149</v>
      </c>
      <c r="G40" s="34">
        <f>'[3]SC 2016'!$D$109</f>
        <v>316</v>
      </c>
      <c r="H40" s="23">
        <f>'[3]SC 2016'!$P$113</f>
        <v>0.32552355555555562</v>
      </c>
      <c r="I40" s="34">
        <f>'[3]SC 2017'!$D$109</f>
        <v>316</v>
      </c>
      <c r="J40" s="23">
        <f>'[3]SC 2017'!$P$113</f>
        <v>0.29253904761904764</v>
      </c>
      <c r="K40" s="25">
        <f t="shared" si="5"/>
        <v>316</v>
      </c>
      <c r="L40" s="81">
        <f t="shared" si="5"/>
        <v>0.30903130158730163</v>
      </c>
      <c r="N40" s="1">
        <f t="shared" si="6"/>
        <v>-0.10096869841269834</v>
      </c>
      <c r="Q40" s="25">
        <v>366</v>
      </c>
      <c r="R40" s="21">
        <v>0.4</v>
      </c>
      <c r="S40" s="93">
        <f t="shared" si="7"/>
        <v>-9.096869841269839E-2</v>
      </c>
      <c r="T40" s="94">
        <v>0.41</v>
      </c>
    </row>
    <row r="41" spans="2:20" ht="15.75" x14ac:dyDescent="0.25">
      <c r="B41" t="s">
        <v>44</v>
      </c>
      <c r="C41">
        <v>2</v>
      </c>
      <c r="D41" s="100" t="s">
        <v>69</v>
      </c>
      <c r="E41" s="34">
        <f>'[3]SE 2015'!$F$109</f>
        <v>385</v>
      </c>
      <c r="F41" s="23">
        <f>'[3]SE 2015'!$W$113</f>
        <v>0.30014806349206352</v>
      </c>
      <c r="G41" s="34">
        <f>'[3]SE 2016'!$F$109</f>
        <v>278</v>
      </c>
      <c r="H41" s="23">
        <f>'[3]SE 2016'!$W$113</f>
        <v>0.29922984126984126</v>
      </c>
      <c r="I41" s="34">
        <f>'[3]SE 2017'!$F$109</f>
        <v>214</v>
      </c>
      <c r="J41" s="23">
        <f>'[3]SE 2017'!$W$113</f>
        <v>0.29772355555555557</v>
      </c>
      <c r="K41" s="25">
        <f t="shared" si="5"/>
        <v>246</v>
      </c>
      <c r="L41" s="81">
        <f t="shared" si="5"/>
        <v>0.29847669841269842</v>
      </c>
      <c r="N41" s="1">
        <f t="shared" si="6"/>
        <v>-4.1523301587301609E-2</v>
      </c>
      <c r="Q41" s="25">
        <v>332</v>
      </c>
      <c r="R41" s="21">
        <v>0.3</v>
      </c>
      <c r="S41" s="93">
        <f t="shared" si="7"/>
        <v>-1.5233015873015732E-3</v>
      </c>
      <c r="T41" s="94">
        <v>0.34</v>
      </c>
    </row>
    <row r="42" spans="2:20" ht="15.75" x14ac:dyDescent="0.25">
      <c r="B42" t="s">
        <v>48</v>
      </c>
      <c r="C42">
        <v>3</v>
      </c>
      <c r="D42" s="100" t="s">
        <v>70</v>
      </c>
      <c r="E42" s="34">
        <f>'[3]SW 2015'!$G$109</f>
        <v>636</v>
      </c>
      <c r="F42" s="23">
        <f>'[3]SW 2015'!$R$113</f>
        <v>0.58358044444444457</v>
      </c>
      <c r="G42" s="34">
        <f>'[3]SW 2016'!$G$109</f>
        <v>486</v>
      </c>
      <c r="H42" s="23">
        <f>'[3]SW 2016'!$R$113</f>
        <v>0.42070793650793659</v>
      </c>
      <c r="I42" s="34">
        <f>'[3]SW 2017'!$G$109</f>
        <v>567</v>
      </c>
      <c r="J42" s="23">
        <f>'[3]SW 2017'!$R$113</f>
        <v>0.42092673015873022</v>
      </c>
      <c r="K42" s="25">
        <f t="shared" si="5"/>
        <v>526.5</v>
      </c>
      <c r="L42" s="81">
        <f t="shared" si="5"/>
        <v>0.42081733333333338</v>
      </c>
      <c r="N42" s="1">
        <f t="shared" si="6"/>
        <v>-7.9182666666666623E-2</v>
      </c>
      <c r="Q42" s="25">
        <v>561</v>
      </c>
      <c r="R42" s="21">
        <v>0.5</v>
      </c>
      <c r="S42" s="93">
        <f t="shared" si="7"/>
        <v>-7.9182666666666623E-2</v>
      </c>
      <c r="T42" s="94">
        <v>0.5</v>
      </c>
    </row>
    <row r="43" spans="2:20" ht="15.75" x14ac:dyDescent="0.25">
      <c r="B43" s="32" t="s">
        <v>44</v>
      </c>
      <c r="C43">
        <v>3</v>
      </c>
      <c r="D43" s="100" t="s">
        <v>71</v>
      </c>
      <c r="E43" s="34">
        <f>'[3]SE 2015'!$G$109</f>
        <v>1197</v>
      </c>
      <c r="F43" s="23">
        <f>'[3]SE 2015'!$X$113</f>
        <v>0.479256253968254</v>
      </c>
      <c r="G43" s="34">
        <f>'[3]SE 2016'!$G$109</f>
        <v>657</v>
      </c>
      <c r="H43" s="23">
        <f>'[3]SE 2016'!$X$113</f>
        <v>0.40963085714285713</v>
      </c>
      <c r="I43" s="34">
        <f>'[3]SE 2017'!$G$109</f>
        <v>834</v>
      </c>
      <c r="J43" s="23">
        <f>'[3]SE 2017'!$X$113</f>
        <v>0.37584533333333331</v>
      </c>
      <c r="K43" s="25">
        <f t="shared" si="5"/>
        <v>745.5</v>
      </c>
      <c r="L43" s="81">
        <f t="shared" si="5"/>
        <v>0.39273809523809522</v>
      </c>
      <c r="N43" s="1">
        <f t="shared" si="6"/>
        <v>-0.10726190476190478</v>
      </c>
      <c r="Q43" s="25">
        <v>927</v>
      </c>
      <c r="R43" s="21">
        <v>0.44</v>
      </c>
      <c r="S43" s="93">
        <f t="shared" si="7"/>
        <v>-4.7261904761904783E-2</v>
      </c>
      <c r="T43" s="94">
        <v>0.5</v>
      </c>
    </row>
    <row r="44" spans="2:20" ht="15.75" x14ac:dyDescent="0.25">
      <c r="B44" t="s">
        <v>44</v>
      </c>
      <c r="C44">
        <v>2</v>
      </c>
      <c r="D44" s="100" t="s">
        <v>72</v>
      </c>
      <c r="E44" s="34">
        <f>'[3]SE 2015'!$H$109</f>
        <v>996</v>
      </c>
      <c r="F44" s="23">
        <f>'[3]SE 2015'!$Y$113</f>
        <v>0.60276685714285716</v>
      </c>
      <c r="G44" s="34">
        <f>'[3]SE 2016'!$H$109</f>
        <v>745</v>
      </c>
      <c r="H44" s="23">
        <f>'[3]SE 2016'!$Y$113</f>
        <v>0.57591390476190474</v>
      </c>
      <c r="I44" s="34">
        <f>'[3]SE 2017'!$H$109</f>
        <v>812</v>
      </c>
      <c r="J44" s="23">
        <f>'[3]SE 2017'!$Y$113</f>
        <v>0.53156380952380966</v>
      </c>
      <c r="K44" s="25">
        <f t="shared" si="5"/>
        <v>778.5</v>
      </c>
      <c r="L44" s="81">
        <f t="shared" si="5"/>
        <v>0.5537388571428572</v>
      </c>
      <c r="N44" s="1">
        <f t="shared" si="6"/>
        <v>-3.626114285714277E-2</v>
      </c>
      <c r="Q44" s="25">
        <v>871</v>
      </c>
      <c r="R44" s="21">
        <v>0.59</v>
      </c>
      <c r="S44" s="93">
        <f t="shared" si="7"/>
        <v>-3.626114285714277E-2</v>
      </c>
      <c r="T44" s="94">
        <v>0.59</v>
      </c>
    </row>
    <row r="45" spans="2:20" ht="15.75" x14ac:dyDescent="0.25">
      <c r="B45" s="32" t="s">
        <v>44</v>
      </c>
      <c r="C45">
        <v>3</v>
      </c>
      <c r="D45" s="100" t="s">
        <v>73</v>
      </c>
      <c r="E45" s="34">
        <f>'[3]SE 2015'!$I$109</f>
        <v>407</v>
      </c>
      <c r="F45" s="23">
        <f>'[3]SE 2015'!$Z$113</f>
        <v>0.26474349206349213</v>
      </c>
      <c r="G45" s="34">
        <f>'[3]SE 2016'!$I$109</f>
        <v>509</v>
      </c>
      <c r="H45" s="23">
        <f>'[3]SE 2016'!$Z$113</f>
        <v>0.34505180952380954</v>
      </c>
      <c r="I45" s="34">
        <f>'[3]SE 2017'!$I$109</f>
        <v>511</v>
      </c>
      <c r="J45" s="23">
        <f>'[3]SE 2017'!$Z$113</f>
        <v>0.37818641269841269</v>
      </c>
      <c r="K45" s="25">
        <f t="shared" si="5"/>
        <v>510</v>
      </c>
      <c r="L45" s="81">
        <f t="shared" si="5"/>
        <v>0.36161911111111111</v>
      </c>
      <c r="N45" s="1">
        <f t="shared" si="6"/>
        <v>0.1016191111111111</v>
      </c>
      <c r="Q45" s="25">
        <v>458</v>
      </c>
      <c r="R45" s="21">
        <v>0.3</v>
      </c>
      <c r="S45" s="93">
        <f t="shared" si="7"/>
        <v>6.1619111111111124E-2</v>
      </c>
      <c r="T45" s="94">
        <v>0.26</v>
      </c>
    </row>
    <row r="46" spans="2:20" ht="15.75" x14ac:dyDescent="0.25">
      <c r="B46" t="s">
        <v>30</v>
      </c>
      <c r="C46">
        <v>1</v>
      </c>
      <c r="D46" s="100" t="s">
        <v>74</v>
      </c>
      <c r="E46" s="34">
        <f>'[3]NE 2015'!$E$109</f>
        <v>1629</v>
      </c>
      <c r="F46" s="23">
        <f>'[3]NE 2015'!$S$113</f>
        <v>1.1852038095238095</v>
      </c>
      <c r="G46" s="34">
        <f>'[3]NE 2016'!$E$109</f>
        <v>1455</v>
      </c>
      <c r="H46" s="23">
        <f>'[3]NE 2016'!$S$113</f>
        <v>0.90459047619047617</v>
      </c>
      <c r="I46" s="34">
        <f>'[3]NE 2017'!$E$109</f>
        <v>1843</v>
      </c>
      <c r="J46" s="23">
        <f>'[3]NE 2017'!$S$113</f>
        <v>0.97157968253968252</v>
      </c>
      <c r="K46" s="25">
        <f t="shared" si="5"/>
        <v>1649</v>
      </c>
      <c r="L46" s="81">
        <f t="shared" si="5"/>
        <v>0.93808507936507934</v>
      </c>
      <c r="N46" s="1">
        <f t="shared" si="6"/>
        <v>-0.31191492063492066</v>
      </c>
      <c r="Q46" s="25">
        <v>1542</v>
      </c>
      <c r="R46" s="21">
        <v>1.04</v>
      </c>
      <c r="S46" s="93">
        <f t="shared" si="7"/>
        <v>-0.10191492063492069</v>
      </c>
      <c r="T46" s="94">
        <v>1.25</v>
      </c>
    </row>
    <row r="47" spans="2:20" ht="15.75" x14ac:dyDescent="0.25">
      <c r="B47" s="32" t="s">
        <v>44</v>
      </c>
      <c r="C47">
        <v>3</v>
      </c>
      <c r="D47" s="100" t="s">
        <v>75</v>
      </c>
      <c r="E47" s="34">
        <f>'[3]SE 2015'!$J$109</f>
        <v>551</v>
      </c>
      <c r="F47" s="23">
        <f>'[3]SE 2015'!$AA$113</f>
        <v>0.36829536507936511</v>
      </c>
      <c r="G47" s="34">
        <f>'[3]SE 2016'!$J$109</f>
        <v>480</v>
      </c>
      <c r="H47" s="23">
        <f>'[3]SE 2016'!$AA$113</f>
        <v>0.30933980952380957</v>
      </c>
      <c r="I47" s="34">
        <f>'[3]SE 2017'!$J$109</f>
        <v>457</v>
      </c>
      <c r="J47" s="23">
        <f>'[3]SE 2017'!$AA$113</f>
        <v>0.32699060317460316</v>
      </c>
      <c r="K47" s="25">
        <f t="shared" si="5"/>
        <v>468.5</v>
      </c>
      <c r="L47" s="81">
        <f t="shared" si="5"/>
        <v>0.31816520634920636</v>
      </c>
      <c r="N47" s="1">
        <f t="shared" si="6"/>
        <v>-8.1834793650793658E-2</v>
      </c>
      <c r="Q47" s="25">
        <v>516</v>
      </c>
      <c r="R47" s="21">
        <v>0.34</v>
      </c>
      <c r="S47" s="93">
        <f t="shared" si="7"/>
        <v>-2.183479365079366E-2</v>
      </c>
      <c r="T47" s="94">
        <v>0.4</v>
      </c>
    </row>
    <row r="48" spans="2:20" ht="15.75" x14ac:dyDescent="0.25">
      <c r="B48" t="s">
        <v>41</v>
      </c>
      <c r="C48">
        <v>3</v>
      </c>
      <c r="D48" s="99" t="s">
        <v>127</v>
      </c>
      <c r="E48" s="34">
        <f>'[3]SC 2015'!$E$109</f>
        <v>3502</v>
      </c>
      <c r="F48" s="23">
        <f>'[3]SC 2015'!$Q$113</f>
        <v>2.3942026666666671</v>
      </c>
      <c r="G48" s="34">
        <f>'[3]SC 2016'!$E$109</f>
        <v>3348</v>
      </c>
      <c r="H48" s="23">
        <f>'[3]SC 2016'!$Q$113</f>
        <v>2.1365878095238093</v>
      </c>
      <c r="I48" s="34">
        <f>'[3]SC 2017'!$E$109</f>
        <v>2791</v>
      </c>
      <c r="J48" s="23">
        <f>'[3]SC 2017'!$Q$113</f>
        <v>1.9952492698412698</v>
      </c>
      <c r="K48" s="25">
        <f t="shared" si="5"/>
        <v>3069.5</v>
      </c>
      <c r="L48" s="86">
        <f t="shared" si="5"/>
        <v>2.0659185396825395</v>
      </c>
      <c r="N48" s="1">
        <f t="shared" si="6"/>
        <v>-0.41408146031746051</v>
      </c>
      <c r="O48">
        <v>2</v>
      </c>
      <c r="Q48" s="25">
        <v>3425</v>
      </c>
      <c r="R48" s="21">
        <v>2.27</v>
      </c>
      <c r="S48" s="93">
        <f t="shared" si="7"/>
        <v>-0.20408146031746055</v>
      </c>
      <c r="T48" s="94">
        <v>2.48</v>
      </c>
    </row>
    <row r="49" spans="2:20" ht="15.75" x14ac:dyDescent="0.25">
      <c r="B49" t="s">
        <v>41</v>
      </c>
      <c r="C49">
        <v>3</v>
      </c>
      <c r="D49" s="99" t="s">
        <v>128</v>
      </c>
      <c r="E49" s="34">
        <f>'[3]SC 2015'!$F$109</f>
        <v>1687</v>
      </c>
      <c r="F49" s="23">
        <f>'[3]SC 2015'!$R$113</f>
        <v>1.4643978412698413</v>
      </c>
      <c r="G49" s="34">
        <f>'[3]SC 2016'!$F$109</f>
        <v>1370</v>
      </c>
      <c r="H49" s="23">
        <f>'[3]SC 2016'!$R$113</f>
        <v>1.3767987301587306</v>
      </c>
      <c r="I49" s="34">
        <f>'[3]SC 2017'!$F$109</f>
        <v>1603</v>
      </c>
      <c r="J49" s="23">
        <f>'[3]SC 2017'!$R$113</f>
        <v>1.3706923174603176</v>
      </c>
      <c r="K49" s="25">
        <f t="shared" si="5"/>
        <v>1486.5</v>
      </c>
      <c r="L49" s="86">
        <f t="shared" si="5"/>
        <v>1.3737455238095242</v>
      </c>
      <c r="N49" s="1">
        <f t="shared" si="6"/>
        <v>-0.15625447619047583</v>
      </c>
      <c r="O49">
        <v>1</v>
      </c>
      <c r="Q49" s="25">
        <v>1529</v>
      </c>
      <c r="R49" s="21">
        <v>1.42</v>
      </c>
      <c r="S49" s="93">
        <f t="shared" si="7"/>
        <v>-4.6254476190475735E-2</v>
      </c>
      <c r="T49" s="94">
        <v>1.53</v>
      </c>
    </row>
    <row r="50" spans="2:20" ht="15.75" x14ac:dyDescent="0.25">
      <c r="B50" t="s">
        <v>36</v>
      </c>
      <c r="C50">
        <v>4</v>
      </c>
      <c r="D50" s="99" t="s">
        <v>129</v>
      </c>
      <c r="E50" s="34">
        <f>'[3]NC 2015'!$C$109</f>
        <v>4942</v>
      </c>
      <c r="F50" s="23">
        <f>'[3]NC 2015'!$I$113</f>
        <v>3.1916720000000001</v>
      </c>
      <c r="G50" s="34">
        <f>'[3]NC 2016'!$C$109</f>
        <v>3925</v>
      </c>
      <c r="H50" s="23">
        <f>'[3]NC 2016'!$I$113</f>
        <v>2.2299314285714287</v>
      </c>
      <c r="I50" s="34">
        <f>'[3]NC 2017'!$C$109</f>
        <v>4097</v>
      </c>
      <c r="J50" s="23">
        <f>'[3]NC 2017'!$I$113</f>
        <v>2.2017139047619048</v>
      </c>
      <c r="K50" s="25">
        <f t="shared" si="5"/>
        <v>4011</v>
      </c>
      <c r="L50" s="86">
        <f t="shared" si="5"/>
        <v>2.2158226666666669</v>
      </c>
      <c r="N50" s="1">
        <f t="shared" si="6"/>
        <v>-0.8241773333333331</v>
      </c>
      <c r="O50">
        <v>2</v>
      </c>
      <c r="Q50" s="25">
        <v>4434</v>
      </c>
      <c r="R50" s="21">
        <v>2.71</v>
      </c>
      <c r="S50" s="93">
        <f t="shared" si="7"/>
        <v>-0.49417733333333302</v>
      </c>
      <c r="T50" s="94">
        <v>3.04</v>
      </c>
    </row>
    <row r="51" spans="2:20" ht="15.75" x14ac:dyDescent="0.25">
      <c r="B51" t="s">
        <v>34</v>
      </c>
      <c r="C51">
        <v>1</v>
      </c>
      <c r="D51" s="100" t="s">
        <v>79</v>
      </c>
      <c r="E51" s="34">
        <f>'[3]NEC 2015'!$C$109</f>
        <v>1226</v>
      </c>
      <c r="F51" s="23">
        <f>'[3]NEC 2015'!$H$113</f>
        <v>0.62349333333333334</v>
      </c>
      <c r="G51" s="34">
        <f>'[3]NEC 2016'!$C$109</f>
        <v>643</v>
      </c>
      <c r="H51" s="23">
        <f>'[3]NEC 2016'!$H$113</f>
        <v>0.5306709841269841</v>
      </c>
      <c r="I51" s="34">
        <f>'[3]NEC 2017'!$C$109</f>
        <v>740</v>
      </c>
      <c r="J51" s="23">
        <f>'[3]NEC 2017'!$H$113</f>
        <v>0.4800626031746032</v>
      </c>
      <c r="K51" s="25">
        <f t="shared" si="5"/>
        <v>691.5</v>
      </c>
      <c r="L51" s="81">
        <f t="shared" si="5"/>
        <v>0.50536679365079362</v>
      </c>
      <c r="N51" s="1">
        <f t="shared" si="6"/>
        <v>-0.17463320634920643</v>
      </c>
      <c r="Q51" s="25">
        <v>935</v>
      </c>
      <c r="R51" s="21">
        <v>0.57999999999999996</v>
      </c>
      <c r="S51" s="93">
        <f t="shared" si="7"/>
        <v>-7.4633206349206338E-2</v>
      </c>
      <c r="T51" s="94">
        <v>0.68</v>
      </c>
    </row>
    <row r="52" spans="2:20" ht="15.75" x14ac:dyDescent="0.25">
      <c r="B52" t="s">
        <v>41</v>
      </c>
      <c r="C52">
        <v>3</v>
      </c>
      <c r="D52" s="100" t="s">
        <v>80</v>
      </c>
      <c r="E52" s="34">
        <f>'[3]SC 2015'!$H$109</f>
        <v>589</v>
      </c>
      <c r="F52" s="23">
        <f>'[3]SC 2015'!$T$113</f>
        <v>0.35853650793650793</v>
      </c>
      <c r="G52" s="34">
        <f>'[3]SC 2016'!$H$109</f>
        <v>580</v>
      </c>
      <c r="H52" s="23">
        <f>'[3]SC 2016'!$T$113</f>
        <v>0.37553041269841275</v>
      </c>
      <c r="I52" s="34">
        <f>'[3]SC 2017'!$H$109</f>
        <v>431</v>
      </c>
      <c r="J52" s="23">
        <f>'[3]SC 2017'!$T$113</f>
        <v>0.31923301587301589</v>
      </c>
      <c r="K52" s="25">
        <f t="shared" si="5"/>
        <v>505.5</v>
      </c>
      <c r="L52" s="81">
        <f t="shared" si="5"/>
        <v>0.34738171428571429</v>
      </c>
      <c r="N52" s="1">
        <f t="shared" si="6"/>
        <v>-2.6182857142856841E-3</v>
      </c>
      <c r="Q52" s="25">
        <v>585</v>
      </c>
      <c r="R52" s="21">
        <v>0.37</v>
      </c>
      <c r="S52" s="93">
        <f t="shared" si="7"/>
        <v>-2.2618285714285702E-2</v>
      </c>
      <c r="T52" s="94">
        <v>0.35</v>
      </c>
    </row>
    <row r="53" spans="2:20" ht="15.75" x14ac:dyDescent="0.25">
      <c r="B53" t="s">
        <v>30</v>
      </c>
      <c r="C53">
        <v>1</v>
      </c>
      <c r="D53" s="99" t="s">
        <v>130</v>
      </c>
      <c r="E53" s="34">
        <f>'[3]NE 2015'!$F$109</f>
        <v>1664</v>
      </c>
      <c r="F53" s="23">
        <f>'[3]NE 2015'!$T$113</f>
        <v>1.3639457777777779</v>
      </c>
      <c r="G53" s="34">
        <f>'[3]NE 2016'!$F$109</f>
        <v>1394</v>
      </c>
      <c r="H53" s="23">
        <f>'[3]NE 2016'!$T$113</f>
        <v>1.2180386031746033</v>
      </c>
      <c r="I53" s="34">
        <f>'[3]NE 2017'!$F$109</f>
        <v>1419</v>
      </c>
      <c r="J53" s="23">
        <f>'[3]NE 2017'!$T$113</f>
        <v>1.3175818412698415</v>
      </c>
      <c r="K53" s="25">
        <f t="shared" si="5"/>
        <v>1406.5</v>
      </c>
      <c r="L53" s="86">
        <f t="shared" si="5"/>
        <v>1.2678102222222223</v>
      </c>
      <c r="N53" s="1">
        <f t="shared" si="6"/>
        <v>-8.2189777777777806E-2</v>
      </c>
      <c r="O53">
        <v>1</v>
      </c>
      <c r="Q53" s="25">
        <v>1529</v>
      </c>
      <c r="R53" s="21">
        <v>1.29</v>
      </c>
      <c r="S53" s="93">
        <f t="shared" si="7"/>
        <v>-2.2189777777777753E-2</v>
      </c>
      <c r="T53" s="94">
        <v>1.35</v>
      </c>
    </row>
    <row r="54" spans="2:20" ht="15.75" x14ac:dyDescent="0.25">
      <c r="B54" t="s">
        <v>30</v>
      </c>
      <c r="C54">
        <v>1</v>
      </c>
      <c r="D54" s="100" t="s">
        <v>82</v>
      </c>
      <c r="E54" s="34">
        <f>'[3]NE 2015'!$G$109</f>
        <v>1494</v>
      </c>
      <c r="F54" s="23">
        <f>'[3]NE 2015'!$U$113</f>
        <v>1.1340516825396825</v>
      </c>
      <c r="G54" s="34">
        <f>'[3]NE 2016'!$G$109</f>
        <v>1026</v>
      </c>
      <c r="H54" s="23">
        <f>'[3]NE 2016'!$U$113</f>
        <v>1.0709931428571429</v>
      </c>
      <c r="I54" s="34">
        <f>'[3]NE 2017'!$G$109</f>
        <v>759</v>
      </c>
      <c r="J54" s="23">
        <f>'[3]NE 2017'!$U$113</f>
        <v>0.77243631746031749</v>
      </c>
      <c r="K54" s="25">
        <f t="shared" si="5"/>
        <v>892.5</v>
      </c>
      <c r="L54" s="101">
        <f t="shared" si="5"/>
        <v>0.92171473015873018</v>
      </c>
      <c r="N54" s="1">
        <f t="shared" si="6"/>
        <v>-0.11828526984126986</v>
      </c>
      <c r="Q54" s="25">
        <v>1260</v>
      </c>
      <c r="R54" s="21">
        <v>1.1000000000000001</v>
      </c>
      <c r="S54" s="93">
        <f t="shared" si="7"/>
        <v>-0.17828526984126991</v>
      </c>
      <c r="T54" s="94">
        <v>1.04</v>
      </c>
    </row>
    <row r="55" spans="2:20" ht="15.75" x14ac:dyDescent="0.25">
      <c r="B55" t="s">
        <v>44</v>
      </c>
      <c r="C55">
        <v>2</v>
      </c>
      <c r="D55" s="100" t="s">
        <v>83</v>
      </c>
      <c r="E55" s="34">
        <f>'[3]SE 2015'!$K$109</f>
        <v>1274</v>
      </c>
      <c r="F55" s="23">
        <f>'[3]SE 2015'!$AB$113</f>
        <v>1.0904563809523811</v>
      </c>
      <c r="G55" s="34">
        <f>'[3]SE 2016'!$K$109</f>
        <v>1009</v>
      </c>
      <c r="H55" s="23">
        <f>'[3]SE 2016'!$AB$113</f>
        <v>0.86224888888888895</v>
      </c>
      <c r="I55" s="34">
        <f>'[3]SE 2017'!$K$109</f>
        <v>954</v>
      </c>
      <c r="J55" s="23">
        <f>'[3]SE 2017'!$AB$113</f>
        <v>0.89710730158730179</v>
      </c>
      <c r="K55" s="25">
        <f t="shared" si="5"/>
        <v>981.5</v>
      </c>
      <c r="L55" s="81">
        <f t="shared" si="5"/>
        <v>0.87967809523809537</v>
      </c>
      <c r="N55" s="1">
        <f t="shared" si="6"/>
        <v>-0.19032190476190469</v>
      </c>
      <c r="Q55" s="25">
        <v>1142</v>
      </c>
      <c r="R55" s="21">
        <v>0.98</v>
      </c>
      <c r="S55" s="93">
        <f t="shared" si="7"/>
        <v>-0.10032190476190461</v>
      </c>
      <c r="T55" s="94">
        <v>1.07</v>
      </c>
    </row>
    <row r="56" spans="2:20" ht="15.75" x14ac:dyDescent="0.25">
      <c r="B56" t="s">
        <v>30</v>
      </c>
      <c r="C56">
        <v>1</v>
      </c>
      <c r="D56" s="100" t="s">
        <v>84</v>
      </c>
      <c r="E56" s="34">
        <f>'[3]NE 2015'!$I$109</f>
        <v>487</v>
      </c>
      <c r="F56" s="23">
        <f>'[3]NE 2015'!$W$113</f>
        <v>0.4072986666666667</v>
      </c>
      <c r="G56" s="34">
        <f>'[3]NE 2016'!$I$109</f>
        <v>423</v>
      </c>
      <c r="H56" s="23">
        <f>'[3]NE 2016'!$W$113</f>
        <v>0.31793485714285719</v>
      </c>
      <c r="I56" s="34">
        <f>'[3]NE 2017'!$I$109</f>
        <v>539</v>
      </c>
      <c r="J56" s="23">
        <f>'[3]NE 2017'!$W$113</f>
        <v>0.30024914285714288</v>
      </c>
      <c r="K56" s="25">
        <f t="shared" si="5"/>
        <v>481</v>
      </c>
      <c r="L56" s="81">
        <f t="shared" si="5"/>
        <v>0.30909200000000003</v>
      </c>
      <c r="N56" s="1">
        <f t="shared" si="6"/>
        <v>-8.090799999999998E-2</v>
      </c>
      <c r="Q56" s="25">
        <v>455</v>
      </c>
      <c r="R56" s="21">
        <v>0.36</v>
      </c>
      <c r="S56" s="93">
        <f t="shared" si="7"/>
        <v>-5.0907999999999953E-2</v>
      </c>
      <c r="T56" s="94">
        <v>0.39</v>
      </c>
    </row>
    <row r="57" spans="2:20" ht="15.75" x14ac:dyDescent="0.25">
      <c r="B57" t="s">
        <v>44</v>
      </c>
      <c r="C57">
        <v>2</v>
      </c>
      <c r="D57" s="100" t="s">
        <v>85</v>
      </c>
      <c r="E57" s="34">
        <f>'[3]SE 2015'!$M$109</f>
        <v>1174</v>
      </c>
      <c r="F57" s="23">
        <f>'[3]SE 2015'!$AD$113</f>
        <v>0.71884520634920634</v>
      </c>
      <c r="G57" s="34">
        <f>'[3]SE 2016'!$M$109</f>
        <v>985</v>
      </c>
      <c r="H57" s="23">
        <f>'[3]SE 2016'!$AD$113</f>
        <v>0.6570854603174604</v>
      </c>
      <c r="I57" s="34">
        <f>'[3]SE 2017'!$M$109</f>
        <v>779</v>
      </c>
      <c r="J57" s="23">
        <f>'[3]SE 2017'!$AD$113</f>
        <v>0.51318628571428582</v>
      </c>
      <c r="K57" s="25">
        <f t="shared" si="5"/>
        <v>882</v>
      </c>
      <c r="L57" s="81">
        <f t="shared" si="5"/>
        <v>0.58513587301587311</v>
      </c>
      <c r="N57" s="1">
        <f t="shared" si="6"/>
        <v>-0.18486412698412691</v>
      </c>
      <c r="Q57" s="25">
        <v>1080</v>
      </c>
      <c r="R57" s="21">
        <v>0.69</v>
      </c>
      <c r="S57" s="93">
        <f t="shared" si="7"/>
        <v>-0.10486412698412684</v>
      </c>
      <c r="T57" s="94">
        <v>0.77</v>
      </c>
    </row>
    <row r="58" spans="2:20" ht="15.75" x14ac:dyDescent="0.25">
      <c r="B58" t="s">
        <v>41</v>
      </c>
      <c r="C58">
        <v>3</v>
      </c>
      <c r="D58" s="100" t="s">
        <v>86</v>
      </c>
      <c r="E58" s="34">
        <f>'[3]SC 2015'!$I$109</f>
        <v>638</v>
      </c>
      <c r="F58" s="23">
        <f>'[3]SC 2015'!$U$113</f>
        <v>0.38750196825396827</v>
      </c>
      <c r="G58" s="34">
        <f>'[3]SC 2016'!$I$109</f>
        <v>783</v>
      </c>
      <c r="H58" s="23">
        <f>'[3]SC 2016'!$U$113</f>
        <v>0.3252761904761905</v>
      </c>
      <c r="I58" s="34">
        <f>'[3]SC 2017'!$I$109</f>
        <v>351</v>
      </c>
      <c r="J58" s="23">
        <f>'[3]SC 2017'!$U$113</f>
        <v>0.24248406349206347</v>
      </c>
      <c r="K58" s="25">
        <f t="shared" si="5"/>
        <v>567</v>
      </c>
      <c r="L58" s="81">
        <f t="shared" si="5"/>
        <v>0.28388012698412701</v>
      </c>
      <c r="N58" s="1">
        <f t="shared" si="6"/>
        <v>-5.6119873015873012E-2</v>
      </c>
      <c r="Q58" s="25">
        <v>711</v>
      </c>
      <c r="R58" s="21">
        <v>0.36</v>
      </c>
      <c r="S58" s="93">
        <f t="shared" si="7"/>
        <v>-7.6119873015872974E-2</v>
      </c>
      <c r="T58" s="94">
        <v>0.34</v>
      </c>
    </row>
    <row r="59" spans="2:20" ht="15.75" x14ac:dyDescent="0.25">
      <c r="B59" t="s">
        <v>41</v>
      </c>
      <c r="C59">
        <v>3</v>
      </c>
      <c r="D59" s="100" t="s">
        <v>87</v>
      </c>
      <c r="E59" s="34">
        <f>'[3]SC 2015'!$J$109</f>
        <v>185</v>
      </c>
      <c r="F59" s="23">
        <f>'[3]SC 2015'!$V$113</f>
        <v>0.298368380952381</v>
      </c>
      <c r="G59" s="34">
        <f>'[3]SC 2016'!$J$109</f>
        <v>234</v>
      </c>
      <c r="H59" s="23">
        <f>'[3]SC 2016'!$V$113</f>
        <v>0.27482730158730162</v>
      </c>
      <c r="I59" s="34">
        <f>'[3]SC 2017'!$J$109</f>
        <v>168</v>
      </c>
      <c r="J59" s="23">
        <f>'[3]SC 2017'!$V$113</f>
        <v>0.29984584126984121</v>
      </c>
      <c r="K59" s="25">
        <f t="shared" si="5"/>
        <v>201</v>
      </c>
      <c r="L59" s="81">
        <f t="shared" si="5"/>
        <v>0.28733657142857139</v>
      </c>
      <c r="N59" s="1">
        <f t="shared" si="6"/>
        <v>4.7336571428571395E-2</v>
      </c>
      <c r="Q59" s="25">
        <v>210</v>
      </c>
      <c r="R59" s="21">
        <v>0.28999999999999998</v>
      </c>
      <c r="S59" s="93">
        <f t="shared" si="7"/>
        <v>-2.6634285714285943E-3</v>
      </c>
      <c r="T59" s="94">
        <v>0.24</v>
      </c>
    </row>
    <row r="60" spans="2:20" ht="15.75" x14ac:dyDescent="0.25">
      <c r="B60" t="s">
        <v>48</v>
      </c>
      <c r="C60">
        <v>3</v>
      </c>
      <c r="D60" s="100" t="s">
        <v>88</v>
      </c>
      <c r="E60" s="34">
        <f>'[3]SW 2015'!$H$109</f>
        <v>1139</v>
      </c>
      <c r="F60" s="23">
        <f>'[3]SW 2015'!$S$113</f>
        <v>0.26108050793650789</v>
      </c>
      <c r="G60" s="34">
        <f>'[3]SW 2016'!$H$109</f>
        <v>387</v>
      </c>
      <c r="H60" s="23">
        <f>'[3]SW 2016'!$S$113</f>
        <v>0.10918019047619049</v>
      </c>
      <c r="I60" s="34">
        <f>'[3]SW 2017'!$H$109</f>
        <v>295</v>
      </c>
      <c r="J60" s="23">
        <f>'[3]SW 2017'!$S$113</f>
        <v>0.12791111111111114</v>
      </c>
      <c r="K60" s="25">
        <f t="shared" si="5"/>
        <v>341</v>
      </c>
      <c r="L60" s="81">
        <f t="shared" si="5"/>
        <v>0.11854565079365081</v>
      </c>
      <c r="N60" s="1">
        <f t="shared" si="6"/>
        <v>-0.14145434920634919</v>
      </c>
      <c r="Q60" s="25">
        <v>763</v>
      </c>
      <c r="R60" s="21">
        <v>0.19</v>
      </c>
      <c r="S60" s="93">
        <f t="shared" si="7"/>
        <v>-7.1454349206349188E-2</v>
      </c>
      <c r="T60" s="94">
        <v>0.26</v>
      </c>
    </row>
    <row r="61" spans="2:20" ht="15.75" x14ac:dyDescent="0.25">
      <c r="B61" t="s">
        <v>28</v>
      </c>
      <c r="C61">
        <v>2</v>
      </c>
      <c r="D61" s="100" t="s">
        <v>89</v>
      </c>
      <c r="E61" s="34">
        <f>'[3] EC 2015'!$C$109</f>
        <v>462</v>
      </c>
      <c r="F61" s="23">
        <f>'[3] EC 2015'!$K$113</f>
        <v>0.31462869841269842</v>
      </c>
      <c r="G61" s="34">
        <f>'[3]EC 2016 '!$C$109</f>
        <v>345</v>
      </c>
      <c r="H61" s="23">
        <f>'[3]EC 2016 '!$K$113</f>
        <v>0.25154704761904761</v>
      </c>
      <c r="I61" s="34">
        <f>'[3]EC 2017 '!$C$109</f>
        <v>442</v>
      </c>
      <c r="J61" s="23">
        <f>'[3]EC 2017 '!$I$113</f>
        <v>0.26296800000000004</v>
      </c>
      <c r="K61" s="25">
        <f t="shared" si="5"/>
        <v>393.5</v>
      </c>
      <c r="L61" s="81">
        <f t="shared" si="5"/>
        <v>0.25725752380952382</v>
      </c>
      <c r="N61" s="1">
        <f t="shared" si="6"/>
        <v>-8.27424761904762E-2</v>
      </c>
      <c r="Q61" s="25">
        <v>404</v>
      </c>
      <c r="R61" s="21">
        <v>0.28000000000000003</v>
      </c>
      <c r="S61" s="93">
        <f t="shared" si="7"/>
        <v>-2.2742476190476202E-2</v>
      </c>
      <c r="T61" s="94">
        <v>0.34</v>
      </c>
    </row>
    <row r="62" spans="2:20" ht="15.75" x14ac:dyDescent="0.25">
      <c r="B62" t="s">
        <v>30</v>
      </c>
      <c r="C62">
        <v>1</v>
      </c>
      <c r="D62" s="100" t="s">
        <v>90</v>
      </c>
      <c r="E62" s="34">
        <f>'[3]NE 2015'!$K$109</f>
        <v>573</v>
      </c>
      <c r="F62" s="23">
        <f>'[3]NE 2015'!$Y$113</f>
        <v>0.43609790476190474</v>
      </c>
      <c r="G62" s="34">
        <f>'[3]NE 2016'!$K$109</f>
        <v>597</v>
      </c>
      <c r="H62" s="23">
        <f>'[3]NE 2016'!$Y$113</f>
        <v>0.51575149206349202</v>
      </c>
      <c r="I62" s="34">
        <f>'[3]NE 2017'!$K$109</f>
        <v>570</v>
      </c>
      <c r="J62" s="23">
        <f>'[3]NE 2017'!$Y$113</f>
        <v>0.5181688888888889</v>
      </c>
      <c r="K62" s="25">
        <f t="shared" si="5"/>
        <v>583.5</v>
      </c>
      <c r="L62" s="81">
        <f t="shared" si="5"/>
        <v>0.51696019047619046</v>
      </c>
      <c r="N62" s="1">
        <f t="shared" si="6"/>
        <v>0.15696019047619048</v>
      </c>
      <c r="Q62" s="25">
        <v>585</v>
      </c>
      <c r="R62" s="21">
        <v>0.48</v>
      </c>
      <c r="S62" s="93">
        <f t="shared" si="7"/>
        <v>3.696019047619048E-2</v>
      </c>
      <c r="T62" s="94">
        <v>0.36</v>
      </c>
    </row>
    <row r="63" spans="2:20" ht="15.75" x14ac:dyDescent="0.25">
      <c r="B63" t="s">
        <v>28</v>
      </c>
      <c r="C63">
        <v>2</v>
      </c>
      <c r="D63" s="99" t="s">
        <v>131</v>
      </c>
      <c r="E63" s="34">
        <f>'[3] EC 2015'!$D$109</f>
        <v>2505</v>
      </c>
      <c r="F63" s="23">
        <f>'[3] EC 2015'!$L$113</f>
        <v>1.4635840000000002</v>
      </c>
      <c r="G63" s="34">
        <f>'[3]EC 2016 '!$D$109</f>
        <v>2211</v>
      </c>
      <c r="H63" s="23">
        <f>'[3]EC 2016 '!$L$113</f>
        <v>1.3946796190476192</v>
      </c>
      <c r="I63" s="34">
        <f>'[3]EC 2017 '!$D$109</f>
        <v>2319</v>
      </c>
      <c r="J63" s="23">
        <f>'[3]EC 2017 '!$J$113</f>
        <v>1.3050021587301588</v>
      </c>
      <c r="K63" s="25">
        <f t="shared" si="5"/>
        <v>2265</v>
      </c>
      <c r="L63" s="86">
        <f t="shared" si="5"/>
        <v>1.3498408888888891</v>
      </c>
      <c r="N63" s="1">
        <f t="shared" si="6"/>
        <v>-0.11015911111111087</v>
      </c>
      <c r="O63">
        <v>1</v>
      </c>
      <c r="Q63" s="25">
        <v>2358</v>
      </c>
      <c r="R63" s="21">
        <v>1.43</v>
      </c>
      <c r="S63" s="93">
        <f t="shared" si="7"/>
        <v>-8.0159111111110848E-2</v>
      </c>
      <c r="T63" s="94">
        <v>1.46</v>
      </c>
    </row>
    <row r="64" spans="2:20" ht="15.75" x14ac:dyDescent="0.25">
      <c r="B64" t="s">
        <v>44</v>
      </c>
      <c r="C64">
        <v>2</v>
      </c>
      <c r="D64" t="s">
        <v>92</v>
      </c>
      <c r="E64" s="34">
        <f>'[3]SE 2015'!$O$109</f>
        <v>1014</v>
      </c>
      <c r="F64" s="23">
        <f>'[3]SE 2015'!$AF$113</f>
        <v>0.70825638095238097</v>
      </c>
      <c r="G64" s="102">
        <f>'[3]SE 2016'!$O$109</f>
        <v>1419</v>
      </c>
      <c r="H64" s="103">
        <f>'[3]SE 2016'!$AF$113</f>
        <v>0.82645688888888891</v>
      </c>
      <c r="I64" s="102">
        <f>'[3]SE 2017'!$O$109</f>
        <v>921</v>
      </c>
      <c r="J64" s="103">
        <f>'[3]SE 2017'!$AF$113</f>
        <v>0.6689182222222223</v>
      </c>
      <c r="K64" s="104">
        <f t="shared" si="5"/>
        <v>1170</v>
      </c>
      <c r="L64" s="105">
        <f t="shared" si="5"/>
        <v>0.74768755555555555</v>
      </c>
      <c r="N64" s="106">
        <f t="shared" si="6"/>
        <v>7.6875555555555586E-3</v>
      </c>
      <c r="O64" s="107"/>
      <c r="Q64" s="104">
        <v>1217</v>
      </c>
      <c r="R64" s="108">
        <v>0.77</v>
      </c>
      <c r="S64" s="109">
        <f t="shared" si="7"/>
        <v>-2.2312444444444468E-2</v>
      </c>
      <c r="T64" s="110">
        <v>0.74</v>
      </c>
    </row>
    <row r="65" spans="1:23" ht="15.75" x14ac:dyDescent="0.25">
      <c r="B65" s="15" t="s">
        <v>93</v>
      </c>
      <c r="E65" s="61">
        <f t="shared" ref="E65:L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39219</v>
      </c>
      <c r="L65" s="112">
        <f t="shared" si="8"/>
        <v>27.00431307936508</v>
      </c>
      <c r="M65" s="15"/>
      <c r="N65" s="67">
        <f>SUM(N26:N64)</f>
        <v>-5.3056869206349191</v>
      </c>
      <c r="O65" s="15">
        <f>SUM(O26:O64)</f>
        <v>9</v>
      </c>
      <c r="Q65" s="68">
        <f>SUM(Q26:Q64)</f>
        <v>45391</v>
      </c>
      <c r="R65" s="69">
        <f>SUM(R26:R64)</f>
        <v>30.050000000000004</v>
      </c>
      <c r="S65" s="113">
        <f>SUM(S26:S64)</f>
        <v>-3.0456869206349184</v>
      </c>
      <c r="T65" s="114">
        <f>SUM(T26:T64)</f>
        <v>32.31</v>
      </c>
    </row>
    <row r="66" spans="1:23" x14ac:dyDescent="0.2">
      <c r="G66" s="2"/>
      <c r="T66" s="1"/>
    </row>
    <row r="67" spans="1:23" ht="16.5" thickBot="1" x14ac:dyDescent="0.3">
      <c r="B67" s="15" t="s">
        <v>94</v>
      </c>
      <c r="E67" s="73">
        <f t="shared" ref="E67:L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163588</v>
      </c>
      <c r="L67" s="75">
        <f t="shared" si="9"/>
        <v>155.30277815873018</v>
      </c>
      <c r="M67" s="15"/>
      <c r="N67" s="15"/>
      <c r="O67" s="15"/>
      <c r="Q67" s="68">
        <f>Q23+Q65</f>
        <v>175471</v>
      </c>
      <c r="R67" s="69">
        <f>R23+R65</f>
        <v>159.56</v>
      </c>
      <c r="S67" s="113">
        <f>S23+S65</f>
        <v>-4.2572218412698302</v>
      </c>
      <c r="T67" s="114">
        <f>T23+T65</f>
        <v>164.95999999999998</v>
      </c>
    </row>
    <row r="68" spans="1:23" ht="15.75" thickTop="1" x14ac:dyDescent="0.2">
      <c r="P68" s="60"/>
      <c r="T68" s="1"/>
    </row>
    <row r="69" spans="1:23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3" ht="15.75" x14ac:dyDescent="0.25">
      <c r="K70" s="77"/>
    </row>
    <row r="71" spans="1:23" ht="15.75" x14ac:dyDescent="0.25">
      <c r="E71" s="78"/>
      <c r="K71" s="79"/>
      <c r="T71" s="3"/>
    </row>
    <row r="77" spans="1:23" s="1" customFormat="1" x14ac:dyDescent="0.2">
      <c r="A77"/>
      <c r="B77"/>
      <c r="C77"/>
      <c r="D77"/>
      <c r="F77" s="80"/>
      <c r="G77" s="80"/>
      <c r="H77" s="80"/>
      <c r="I77" s="80"/>
      <c r="J77" s="80"/>
      <c r="M77"/>
      <c r="N77"/>
      <c r="O77"/>
      <c r="Q77"/>
      <c r="R77"/>
      <c r="S77"/>
      <c r="T77"/>
      <c r="U77"/>
      <c r="V77"/>
      <c r="W77"/>
    </row>
    <row r="78" spans="1:23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M78"/>
      <c r="N78"/>
      <c r="O78"/>
      <c r="Q78"/>
      <c r="R78"/>
      <c r="S78"/>
      <c r="T78"/>
      <c r="U78"/>
      <c r="V78"/>
      <c r="W78"/>
    </row>
  </sheetData>
  <mergeCells count="2">
    <mergeCell ref="A2:O2"/>
    <mergeCell ref="A3:O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O9" sqref="O9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hidden="1" customWidth="1"/>
    <col min="8" max="8" width="8.88671875" style="1" hidden="1" customWidth="1"/>
    <col min="9" max="9" width="11.2187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6.6640625" style="1" customWidth="1"/>
    <col min="19" max="19" width="0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21875" customWidth="1"/>
    <col min="266" max="266" width="8.88671875" customWidth="1"/>
    <col min="267" max="267" width="11.6640625" customWidth="1"/>
    <col min="268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6.664062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21875" customWidth="1"/>
    <col min="522" max="522" width="8.88671875" customWidth="1"/>
    <col min="523" max="523" width="11.6640625" customWidth="1"/>
    <col min="524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6.664062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21875" customWidth="1"/>
    <col min="778" max="778" width="8.88671875" customWidth="1"/>
    <col min="779" max="779" width="11.6640625" customWidth="1"/>
    <col min="780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6.664062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21875" customWidth="1"/>
    <col min="1034" max="1034" width="8.88671875" customWidth="1"/>
    <col min="1035" max="1035" width="11.6640625" customWidth="1"/>
    <col min="1036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6.664062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21875" customWidth="1"/>
    <col min="1290" max="1290" width="8.88671875" customWidth="1"/>
    <col min="1291" max="1291" width="11.6640625" customWidth="1"/>
    <col min="1292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6.664062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21875" customWidth="1"/>
    <col min="1546" max="1546" width="8.88671875" customWidth="1"/>
    <col min="1547" max="1547" width="11.6640625" customWidth="1"/>
    <col min="1548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6.664062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21875" customWidth="1"/>
    <col min="1802" max="1802" width="8.88671875" customWidth="1"/>
    <col min="1803" max="1803" width="11.6640625" customWidth="1"/>
    <col min="1804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6.664062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21875" customWidth="1"/>
    <col min="2058" max="2058" width="8.88671875" customWidth="1"/>
    <col min="2059" max="2059" width="11.6640625" customWidth="1"/>
    <col min="2060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6.664062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21875" customWidth="1"/>
    <col min="2314" max="2314" width="8.88671875" customWidth="1"/>
    <col min="2315" max="2315" width="11.6640625" customWidth="1"/>
    <col min="2316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6.664062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21875" customWidth="1"/>
    <col min="2570" max="2570" width="8.88671875" customWidth="1"/>
    <col min="2571" max="2571" width="11.6640625" customWidth="1"/>
    <col min="2572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6.664062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21875" customWidth="1"/>
    <col min="2826" max="2826" width="8.88671875" customWidth="1"/>
    <col min="2827" max="2827" width="11.6640625" customWidth="1"/>
    <col min="2828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6.664062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21875" customWidth="1"/>
    <col min="3082" max="3082" width="8.88671875" customWidth="1"/>
    <col min="3083" max="3083" width="11.6640625" customWidth="1"/>
    <col min="3084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6.664062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21875" customWidth="1"/>
    <col min="3338" max="3338" width="8.88671875" customWidth="1"/>
    <col min="3339" max="3339" width="11.6640625" customWidth="1"/>
    <col min="3340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6.664062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21875" customWidth="1"/>
    <col min="3594" max="3594" width="8.88671875" customWidth="1"/>
    <col min="3595" max="3595" width="11.6640625" customWidth="1"/>
    <col min="3596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6.664062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21875" customWidth="1"/>
    <col min="3850" max="3850" width="8.88671875" customWidth="1"/>
    <col min="3851" max="3851" width="11.6640625" customWidth="1"/>
    <col min="3852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6.664062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21875" customWidth="1"/>
    <col min="4106" max="4106" width="8.88671875" customWidth="1"/>
    <col min="4107" max="4107" width="11.6640625" customWidth="1"/>
    <col min="4108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6.664062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21875" customWidth="1"/>
    <col min="4362" max="4362" width="8.88671875" customWidth="1"/>
    <col min="4363" max="4363" width="11.6640625" customWidth="1"/>
    <col min="4364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6.664062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21875" customWidth="1"/>
    <col min="4618" max="4618" width="8.88671875" customWidth="1"/>
    <col min="4619" max="4619" width="11.6640625" customWidth="1"/>
    <col min="4620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6.664062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21875" customWidth="1"/>
    <col min="4874" max="4874" width="8.88671875" customWidth="1"/>
    <col min="4875" max="4875" width="11.6640625" customWidth="1"/>
    <col min="4876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6.664062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21875" customWidth="1"/>
    <col min="5130" max="5130" width="8.88671875" customWidth="1"/>
    <col min="5131" max="5131" width="11.6640625" customWidth="1"/>
    <col min="5132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6.664062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21875" customWidth="1"/>
    <col min="5386" max="5386" width="8.88671875" customWidth="1"/>
    <col min="5387" max="5387" width="11.6640625" customWidth="1"/>
    <col min="5388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6.664062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21875" customWidth="1"/>
    <col min="5642" max="5642" width="8.88671875" customWidth="1"/>
    <col min="5643" max="5643" width="11.6640625" customWidth="1"/>
    <col min="5644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6.664062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21875" customWidth="1"/>
    <col min="5898" max="5898" width="8.88671875" customWidth="1"/>
    <col min="5899" max="5899" width="11.6640625" customWidth="1"/>
    <col min="5900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6.664062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21875" customWidth="1"/>
    <col min="6154" max="6154" width="8.88671875" customWidth="1"/>
    <col min="6155" max="6155" width="11.6640625" customWidth="1"/>
    <col min="6156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6.664062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21875" customWidth="1"/>
    <col min="6410" max="6410" width="8.88671875" customWidth="1"/>
    <col min="6411" max="6411" width="11.6640625" customWidth="1"/>
    <col min="6412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6.664062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21875" customWidth="1"/>
    <col min="6666" max="6666" width="8.88671875" customWidth="1"/>
    <col min="6667" max="6667" width="11.6640625" customWidth="1"/>
    <col min="6668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6.664062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21875" customWidth="1"/>
    <col min="6922" max="6922" width="8.88671875" customWidth="1"/>
    <col min="6923" max="6923" width="11.6640625" customWidth="1"/>
    <col min="6924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6.664062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21875" customWidth="1"/>
    <col min="7178" max="7178" width="8.88671875" customWidth="1"/>
    <col min="7179" max="7179" width="11.6640625" customWidth="1"/>
    <col min="7180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6.664062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21875" customWidth="1"/>
    <col min="7434" max="7434" width="8.88671875" customWidth="1"/>
    <col min="7435" max="7435" width="11.6640625" customWidth="1"/>
    <col min="7436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6.664062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21875" customWidth="1"/>
    <col min="7690" max="7690" width="8.88671875" customWidth="1"/>
    <col min="7691" max="7691" width="11.6640625" customWidth="1"/>
    <col min="7692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6.664062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21875" customWidth="1"/>
    <col min="7946" max="7946" width="8.88671875" customWidth="1"/>
    <col min="7947" max="7947" width="11.6640625" customWidth="1"/>
    <col min="7948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6.664062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21875" customWidth="1"/>
    <col min="8202" max="8202" width="8.88671875" customWidth="1"/>
    <col min="8203" max="8203" width="11.6640625" customWidth="1"/>
    <col min="8204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6.664062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21875" customWidth="1"/>
    <col min="8458" max="8458" width="8.88671875" customWidth="1"/>
    <col min="8459" max="8459" width="11.6640625" customWidth="1"/>
    <col min="8460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6.664062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21875" customWidth="1"/>
    <col min="8714" max="8714" width="8.88671875" customWidth="1"/>
    <col min="8715" max="8715" width="11.6640625" customWidth="1"/>
    <col min="8716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6.664062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21875" customWidth="1"/>
    <col min="8970" max="8970" width="8.88671875" customWidth="1"/>
    <col min="8971" max="8971" width="11.6640625" customWidth="1"/>
    <col min="8972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6.664062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21875" customWidth="1"/>
    <col min="9226" max="9226" width="8.88671875" customWidth="1"/>
    <col min="9227" max="9227" width="11.6640625" customWidth="1"/>
    <col min="9228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6.664062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21875" customWidth="1"/>
    <col min="9482" max="9482" width="8.88671875" customWidth="1"/>
    <col min="9483" max="9483" width="11.6640625" customWidth="1"/>
    <col min="9484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6.664062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21875" customWidth="1"/>
    <col min="9738" max="9738" width="8.88671875" customWidth="1"/>
    <col min="9739" max="9739" width="11.6640625" customWidth="1"/>
    <col min="9740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6.664062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21875" customWidth="1"/>
    <col min="9994" max="9994" width="8.88671875" customWidth="1"/>
    <col min="9995" max="9995" width="11.6640625" customWidth="1"/>
    <col min="9996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6.664062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21875" customWidth="1"/>
    <col min="10250" max="10250" width="8.88671875" customWidth="1"/>
    <col min="10251" max="10251" width="11.6640625" customWidth="1"/>
    <col min="10252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6.664062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21875" customWidth="1"/>
    <col min="10506" max="10506" width="8.88671875" customWidth="1"/>
    <col min="10507" max="10507" width="11.6640625" customWidth="1"/>
    <col min="10508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6.664062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21875" customWidth="1"/>
    <col min="10762" max="10762" width="8.88671875" customWidth="1"/>
    <col min="10763" max="10763" width="11.6640625" customWidth="1"/>
    <col min="10764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6.664062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21875" customWidth="1"/>
    <col min="11018" max="11018" width="8.88671875" customWidth="1"/>
    <col min="11019" max="11019" width="11.6640625" customWidth="1"/>
    <col min="11020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6.664062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21875" customWidth="1"/>
    <col min="11274" max="11274" width="8.88671875" customWidth="1"/>
    <col min="11275" max="11275" width="11.6640625" customWidth="1"/>
    <col min="11276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6.664062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21875" customWidth="1"/>
    <col min="11530" max="11530" width="8.88671875" customWidth="1"/>
    <col min="11531" max="11531" width="11.6640625" customWidth="1"/>
    <col min="11532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6.664062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21875" customWidth="1"/>
    <col min="11786" max="11786" width="8.88671875" customWidth="1"/>
    <col min="11787" max="11787" width="11.6640625" customWidth="1"/>
    <col min="11788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6.664062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21875" customWidth="1"/>
    <col min="12042" max="12042" width="8.88671875" customWidth="1"/>
    <col min="12043" max="12043" width="11.6640625" customWidth="1"/>
    <col min="12044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6.664062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21875" customWidth="1"/>
    <col min="12298" max="12298" width="8.88671875" customWidth="1"/>
    <col min="12299" max="12299" width="11.6640625" customWidth="1"/>
    <col min="12300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6.664062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21875" customWidth="1"/>
    <col min="12554" max="12554" width="8.88671875" customWidth="1"/>
    <col min="12555" max="12555" width="11.6640625" customWidth="1"/>
    <col min="12556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6.664062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21875" customWidth="1"/>
    <col min="12810" max="12810" width="8.88671875" customWidth="1"/>
    <col min="12811" max="12811" width="11.6640625" customWidth="1"/>
    <col min="12812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6.664062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21875" customWidth="1"/>
    <col min="13066" max="13066" width="8.88671875" customWidth="1"/>
    <col min="13067" max="13067" width="11.6640625" customWidth="1"/>
    <col min="13068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6.664062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21875" customWidth="1"/>
    <col min="13322" max="13322" width="8.88671875" customWidth="1"/>
    <col min="13323" max="13323" width="11.6640625" customWidth="1"/>
    <col min="13324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6.664062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21875" customWidth="1"/>
    <col min="13578" max="13578" width="8.88671875" customWidth="1"/>
    <col min="13579" max="13579" width="11.6640625" customWidth="1"/>
    <col min="13580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6.664062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21875" customWidth="1"/>
    <col min="13834" max="13834" width="8.88671875" customWidth="1"/>
    <col min="13835" max="13835" width="11.6640625" customWidth="1"/>
    <col min="13836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6.664062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21875" customWidth="1"/>
    <col min="14090" max="14090" width="8.88671875" customWidth="1"/>
    <col min="14091" max="14091" width="11.6640625" customWidth="1"/>
    <col min="14092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6.664062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21875" customWidth="1"/>
    <col min="14346" max="14346" width="8.88671875" customWidth="1"/>
    <col min="14347" max="14347" width="11.6640625" customWidth="1"/>
    <col min="14348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6.664062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21875" customWidth="1"/>
    <col min="14602" max="14602" width="8.88671875" customWidth="1"/>
    <col min="14603" max="14603" width="11.6640625" customWidth="1"/>
    <col min="14604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6.664062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21875" customWidth="1"/>
    <col min="14858" max="14858" width="8.88671875" customWidth="1"/>
    <col min="14859" max="14859" width="11.6640625" customWidth="1"/>
    <col min="14860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6.664062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21875" customWidth="1"/>
    <col min="15114" max="15114" width="8.88671875" customWidth="1"/>
    <col min="15115" max="15115" width="11.6640625" customWidth="1"/>
    <col min="15116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6.664062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21875" customWidth="1"/>
    <col min="15370" max="15370" width="8.88671875" customWidth="1"/>
    <col min="15371" max="15371" width="11.6640625" customWidth="1"/>
    <col min="15372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6.664062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21875" customWidth="1"/>
    <col min="15626" max="15626" width="8.88671875" customWidth="1"/>
    <col min="15627" max="15627" width="11.6640625" customWidth="1"/>
    <col min="15628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6.664062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21875" customWidth="1"/>
    <col min="15882" max="15882" width="8.88671875" customWidth="1"/>
    <col min="15883" max="15883" width="11.6640625" customWidth="1"/>
    <col min="15884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6.664062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21875" customWidth="1"/>
    <col min="16138" max="16138" width="8.88671875" customWidth="1"/>
    <col min="16139" max="16139" width="11.6640625" customWidth="1"/>
    <col min="16140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6.664062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54" t="s">
        <v>134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17"/>
      <c r="S2" s="119"/>
    </row>
    <row r="3" spans="1:22" ht="15.75" x14ac:dyDescent="0.25">
      <c r="A3" s="155" t="s">
        <v>98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18"/>
      <c r="S3" s="118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4" t="s">
        <v>135</v>
      </c>
      <c r="L5" s="5" t="s">
        <v>136</v>
      </c>
      <c r="M5" s="5" t="s">
        <v>137</v>
      </c>
      <c r="N5" s="5" t="s">
        <v>138</v>
      </c>
      <c r="O5" s="8" t="s">
        <v>139</v>
      </c>
      <c r="P5" s="5" t="s">
        <v>140</v>
      </c>
      <c r="Q5" s="8" t="s">
        <v>141</v>
      </c>
      <c r="R5" s="8"/>
      <c r="S5" s="9" t="s">
        <v>142</v>
      </c>
      <c r="T5" s="89" t="s">
        <v>143</v>
      </c>
      <c r="U5" s="89" t="s">
        <v>120</v>
      </c>
      <c r="V5" s="90" t="s">
        <v>144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'[4] EC 2015'!$B$109</f>
        <v>23949</v>
      </c>
      <c r="F9" s="23">
        <f>'[4] EC 2015'!$J$113</f>
        <v>25.580667047619052</v>
      </c>
      <c r="G9" s="24">
        <f>'[4]EC 2016 '!$B$109</f>
        <v>23903</v>
      </c>
      <c r="H9" s="23">
        <f>'[4]EC 2016 '!$J$113</f>
        <v>26.895386793650793</v>
      </c>
      <c r="I9" s="24">
        <f>'[4]EC 2017 '!$B$109</f>
        <v>24792</v>
      </c>
      <c r="J9" s="23">
        <f>'[4]EC 2017 '!$H$113</f>
        <v>29.24419263492064</v>
      </c>
      <c r="K9" s="24">
        <f>'[4]EC 2018'!B109</f>
        <v>24136</v>
      </c>
      <c r="L9" s="23">
        <f>'[4]EC 2018'!H113</f>
        <v>28.211931936507931</v>
      </c>
      <c r="M9" s="25">
        <f>AVERAGE(K9,I9)</f>
        <v>24464</v>
      </c>
      <c r="N9" s="81">
        <f>AVERAGE(L9,J9)</f>
        <v>28.728062285714287</v>
      </c>
      <c r="O9" s="67">
        <v>21</v>
      </c>
      <c r="P9" s="121">
        <f t="shared" ref="P9:P22" si="0">O9-N9</f>
        <v>-7.7280622857142873</v>
      </c>
      <c r="Q9" s="122">
        <f>+P9/O9</f>
        <v>-0.36800296598639465</v>
      </c>
      <c r="R9"/>
      <c r="S9" s="25">
        <v>24348</v>
      </c>
      <c r="T9" s="23">
        <v>28.07</v>
      </c>
      <c r="U9" s="123">
        <f t="shared" ref="U9:U22" si="1">N9-T9</f>
        <v>0.65806228571428704</v>
      </c>
      <c r="V9" s="96">
        <v>26.24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'[4]NE 2015'!$H$109</f>
        <v>5148</v>
      </c>
      <c r="F10" s="23">
        <f>'[4]NE 2015'!$V$113</f>
        <v>3.7712780952380949</v>
      </c>
      <c r="G10" s="24">
        <f>'[4]NE 2016'!$H$109</f>
        <v>3509</v>
      </c>
      <c r="H10" s="23">
        <f>'[4]NE 2016'!$V$113</f>
        <v>3.1106358095238096</v>
      </c>
      <c r="I10" s="24">
        <f>'[4]NE 2017'!$H$109</f>
        <v>3963</v>
      </c>
      <c r="J10" s="23">
        <f>'[4]NE 2017'!$V$113</f>
        <v>3.3310247619047613</v>
      </c>
      <c r="K10" s="24">
        <f>'[4]NE 2018'!H109</f>
        <v>4453</v>
      </c>
      <c r="L10" s="23">
        <f>'[4]NE 2018'!$V$113</f>
        <v>3.4290553650793649</v>
      </c>
      <c r="M10" s="25">
        <f t="shared" ref="M10:N22" si="2">AVERAGE(K10,I10)</f>
        <v>4208</v>
      </c>
      <c r="N10" s="81">
        <f t="shared" si="2"/>
        <v>3.3800400634920633</v>
      </c>
      <c r="O10" s="67">
        <v>3</v>
      </c>
      <c r="P10" s="30">
        <f t="shared" si="0"/>
        <v>-0.38004006349206332</v>
      </c>
      <c r="Q10" s="29">
        <f t="shared" ref="Q10:Q22" si="3">+P10/O10</f>
        <v>-0.12668002116402111</v>
      </c>
      <c r="R10"/>
      <c r="S10" s="25">
        <v>3736</v>
      </c>
      <c r="T10" s="23">
        <v>3.22</v>
      </c>
      <c r="U10" s="123">
        <f t="shared" si="1"/>
        <v>0.16004006349206312</v>
      </c>
      <c r="V10" s="96">
        <v>3.44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'[4]NE 2015'!$L$109</f>
        <v>3029</v>
      </c>
      <c r="F11" s="23">
        <f>'[4]NE 2015'!$Z$113</f>
        <v>2.5185575873015873</v>
      </c>
      <c r="G11" s="24">
        <f>'[4]NE 2016'!$L$109</f>
        <v>2562</v>
      </c>
      <c r="H11" s="23">
        <f>'[4]NE 2016'!$Z$113</f>
        <v>2.0836446984126984</v>
      </c>
      <c r="I11" s="24">
        <f>'[4]NE 2017'!$L$109</f>
        <v>2350</v>
      </c>
      <c r="J11" s="23">
        <f>'[4]NE 2017'!$Z$113</f>
        <v>2.2160831746031753</v>
      </c>
      <c r="K11" s="24">
        <f>'[4]NE 2018'!L109</f>
        <v>2470</v>
      </c>
      <c r="L11" s="23">
        <f>'[4]NE 2018'!$Z$113</f>
        <v>2.061042285714286</v>
      </c>
      <c r="M11" s="25">
        <f t="shared" si="2"/>
        <v>2410</v>
      </c>
      <c r="N11" s="81">
        <f t="shared" si="2"/>
        <v>2.1385627301587307</v>
      </c>
      <c r="O11" s="67">
        <v>2</v>
      </c>
      <c r="P11" s="30">
        <f t="shared" si="0"/>
        <v>-0.13856273015873066</v>
      </c>
      <c r="Q11" s="29">
        <f t="shared" si="3"/>
        <v>-6.9281365079365331E-2</v>
      </c>
      <c r="R11"/>
      <c r="S11" s="25">
        <v>2456</v>
      </c>
      <c r="T11" s="23">
        <v>2.15</v>
      </c>
      <c r="U11" s="123">
        <f t="shared" si="1"/>
        <v>-1.1437269841269249E-2</v>
      </c>
      <c r="V11" s="96">
        <v>2.2999999999999998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'[4]NE 2015'!$J$109</f>
        <v>2228</v>
      </c>
      <c r="F12" s="23">
        <f>'[4]NE 2015'!$X$113</f>
        <v>2.6719804444444448</v>
      </c>
      <c r="G12" s="24">
        <f>'[4]NE 2016'!$J$109</f>
        <v>1295</v>
      </c>
      <c r="H12" s="23">
        <f>'[4]NE 2016'!$X$113</f>
        <v>2.0070926984126984</v>
      </c>
      <c r="I12" s="24">
        <f>'[4]NE 2017'!$J$109</f>
        <v>832</v>
      </c>
      <c r="J12" s="23">
        <f>'[4]NE 2017'!$X$113</f>
        <v>1.4347573333333334</v>
      </c>
      <c r="K12" s="24">
        <f>'[4]NE 2018'!J109</f>
        <v>896</v>
      </c>
      <c r="L12" s="23">
        <f>'[4]NE 2018'!$X$113</f>
        <v>1.5031695238095242</v>
      </c>
      <c r="M12" s="25">
        <f t="shared" si="2"/>
        <v>864</v>
      </c>
      <c r="N12" s="81">
        <f t="shared" si="2"/>
        <v>1.4689634285714288</v>
      </c>
      <c r="O12" s="67">
        <v>2.5</v>
      </c>
      <c r="P12" s="124">
        <f t="shared" si="0"/>
        <v>1.0310365714285712</v>
      </c>
      <c r="Q12" s="37">
        <f t="shared" si="3"/>
        <v>0.41241462857142847</v>
      </c>
      <c r="R12"/>
      <c r="S12" s="25">
        <v>1064</v>
      </c>
      <c r="T12" s="23">
        <v>1.72</v>
      </c>
      <c r="U12" s="123">
        <f t="shared" si="1"/>
        <v>-0.25103657142857116</v>
      </c>
      <c r="V12" s="96">
        <v>2.34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'[4]NEC 2015'!$B$109</f>
        <v>14922</v>
      </c>
      <c r="F13" s="23">
        <f>'[4]NEC 2015'!$G$113</f>
        <v>15.05428850793651</v>
      </c>
      <c r="G13" s="24">
        <f>'[4]NEC 2016'!$B$109</f>
        <v>14388</v>
      </c>
      <c r="H13" s="23">
        <f>'[4]NEC 2016'!$G$113</f>
        <v>15.020403174603175</v>
      </c>
      <c r="I13" s="24">
        <f>'[4]NEC 2017'!$B$109</f>
        <v>15455</v>
      </c>
      <c r="J13" s="23">
        <f>'[4]NEC 2017'!$G$113</f>
        <v>15.732538666666668</v>
      </c>
      <c r="K13" s="24">
        <f>'[4]NEC 2018'!B109</f>
        <v>15171</v>
      </c>
      <c r="L13" s="23">
        <f>'[4]NEC 2018'!$G$113</f>
        <v>14.924813079365077</v>
      </c>
      <c r="M13" s="25">
        <f t="shared" si="2"/>
        <v>15313</v>
      </c>
      <c r="N13" s="81">
        <f t="shared" si="2"/>
        <v>15.328675873015872</v>
      </c>
      <c r="O13" s="67">
        <v>12</v>
      </c>
      <c r="P13" s="28">
        <f t="shared" si="0"/>
        <v>-3.3286758730158716</v>
      </c>
      <c r="Q13" s="29">
        <f t="shared" si="3"/>
        <v>-0.27738965608465599</v>
      </c>
      <c r="R13"/>
      <c r="S13" s="25">
        <v>14922</v>
      </c>
      <c r="T13" s="23">
        <v>15.38</v>
      </c>
      <c r="U13" s="123">
        <f t="shared" si="1"/>
        <v>-5.1324126984129137E-2</v>
      </c>
      <c r="V13" s="96">
        <v>15.04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'[4]NC 2015'!$D$109</f>
        <v>16274</v>
      </c>
      <c r="F14" s="23">
        <f>'[4]NC 2015'!$J$113</f>
        <v>16.46759885714286</v>
      </c>
      <c r="G14" s="24">
        <f>'[4]NC 2016'!$D$109</f>
        <v>14522</v>
      </c>
      <c r="H14" s="23">
        <f>'[4]NC 2016'!$J$113</f>
        <v>15.295647492063491</v>
      </c>
      <c r="I14" s="24">
        <f>'[4]NC 2017'!$D$109</f>
        <v>15815</v>
      </c>
      <c r="J14" s="23">
        <f>'[4]NC 2017'!$J$113</f>
        <v>15.157749714285714</v>
      </c>
      <c r="K14" s="24">
        <f>'[4]NC 2018'!$D$109</f>
        <v>14436</v>
      </c>
      <c r="L14" s="23">
        <f>'[4]NC 2018'!$J$113</f>
        <v>14.005613333333335</v>
      </c>
      <c r="M14" s="25">
        <f t="shared" si="2"/>
        <v>15125.5</v>
      </c>
      <c r="N14" s="81">
        <f t="shared" si="2"/>
        <v>14.581681523809525</v>
      </c>
      <c r="O14" s="67">
        <v>13</v>
      </c>
      <c r="P14" s="28">
        <f t="shared" si="0"/>
        <v>-1.5816815238095252</v>
      </c>
      <c r="Q14" s="29">
        <f t="shared" si="3"/>
        <v>-0.12166780952380964</v>
      </c>
      <c r="R14"/>
      <c r="S14" s="25">
        <v>15169</v>
      </c>
      <c r="T14" s="23">
        <v>15.23</v>
      </c>
      <c r="U14" s="123">
        <f t="shared" si="1"/>
        <v>-0.64831847619047522</v>
      </c>
      <c r="V14" s="96">
        <v>15.88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'[4]NW 2015'!$D$109</f>
        <v>12462</v>
      </c>
      <c r="F15" s="23">
        <f>'[4]NW 2015'!$J$113</f>
        <v>12.312637968253968</v>
      </c>
      <c r="G15" s="24">
        <f>'[4]NW 2016'!$D$109</f>
        <v>10148</v>
      </c>
      <c r="H15" s="23">
        <f>'[4]NW 2016'!$J$113</f>
        <v>10.011446984126986</v>
      </c>
      <c r="I15" s="24">
        <f>'[4]NW 2017'!$D$109</f>
        <v>9830</v>
      </c>
      <c r="J15" s="23">
        <f>'[4]NW 2017'!$J$113</f>
        <v>9.303695746031746</v>
      </c>
      <c r="K15" s="24">
        <f>'[4]NW 2018'!$D$109</f>
        <v>10736</v>
      </c>
      <c r="L15" s="23">
        <f>'[4]NW 2018'!$J$113</f>
        <v>10.455903365079367</v>
      </c>
      <c r="M15" s="25">
        <f t="shared" si="2"/>
        <v>10283</v>
      </c>
      <c r="N15" s="81">
        <f t="shared" si="2"/>
        <v>9.8797995555555573</v>
      </c>
      <c r="O15" s="67">
        <v>10</v>
      </c>
      <c r="P15" s="124">
        <f t="shared" si="0"/>
        <v>0.12020044444444267</v>
      </c>
      <c r="Q15" s="29">
        <f t="shared" si="3"/>
        <v>1.2020044444444267E-2</v>
      </c>
      <c r="R15"/>
      <c r="S15" s="25">
        <v>9989</v>
      </c>
      <c r="T15" s="23">
        <v>9.66</v>
      </c>
      <c r="U15" s="123">
        <f t="shared" si="1"/>
        <v>0.21979955555555719</v>
      </c>
      <c r="V15" s="96">
        <v>11.16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34">
        <f>'[4]NW 2015'!$C$109</f>
        <v>11365</v>
      </c>
      <c r="F16" s="23">
        <f>'[4]NW 2015'!$I$113</f>
        <v>7.2995626666666658</v>
      </c>
      <c r="G16" s="95">
        <f>'[4]NW 2016'!$C$109</f>
        <v>9260</v>
      </c>
      <c r="H16" s="23">
        <f>'[4]NW 2016'!$I$113</f>
        <v>6.5011422222222208</v>
      </c>
      <c r="I16" s="95">
        <f>'[4]NW 2017'!$C$109</f>
        <v>9448</v>
      </c>
      <c r="J16" s="23">
        <f>'[4]NW 2017'!$I$113</f>
        <v>6.701958095238095</v>
      </c>
      <c r="K16" s="95">
        <f>'[4]NW 2018'!$C$109</f>
        <v>10803</v>
      </c>
      <c r="L16" s="23">
        <f>'[4]NW 2018'!$I$113</f>
        <v>7.5261907301587287</v>
      </c>
      <c r="M16" s="25">
        <f t="shared" si="2"/>
        <v>10125.5</v>
      </c>
      <c r="N16" s="81">
        <f t="shared" si="2"/>
        <v>7.1140744126984119</v>
      </c>
      <c r="O16" s="67">
        <v>6</v>
      </c>
      <c r="P16" s="31">
        <f t="shared" si="0"/>
        <v>-1.1140744126984119</v>
      </c>
      <c r="Q16" s="29">
        <f t="shared" si="3"/>
        <v>-0.18567906878306864</v>
      </c>
      <c r="S16" s="25">
        <v>9354</v>
      </c>
      <c r="T16" s="23">
        <v>6.6</v>
      </c>
      <c r="U16" s="123">
        <f t="shared" si="1"/>
        <v>0.51407441269841225</v>
      </c>
      <c r="V16" s="96">
        <v>6.9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'[4]SC 2015'!$B$109</f>
        <v>18782</v>
      </c>
      <c r="F17" s="23">
        <f>'[4]SC 2015'!$N$113</f>
        <v>20.729759746031746</v>
      </c>
      <c r="G17" s="24">
        <f>'[4]SC 2016'!$B$109</f>
        <v>16595</v>
      </c>
      <c r="H17" s="23">
        <f>'[4]SC 2016'!$N$113</f>
        <v>21.057473904761906</v>
      </c>
      <c r="I17" s="24">
        <f>'[4]SC 2017'!$B$109</f>
        <v>16575</v>
      </c>
      <c r="J17" s="23">
        <f>'[4]SC 2017'!$N$113</f>
        <v>21.666218539682539</v>
      </c>
      <c r="K17" s="24">
        <f>'[4]SC 2018'!$B$109</f>
        <v>16648</v>
      </c>
      <c r="L17" s="23">
        <f>'[4]SC 2018'!$N$113</f>
        <v>20.708847238095238</v>
      </c>
      <c r="M17" s="25">
        <f t="shared" si="2"/>
        <v>16611.5</v>
      </c>
      <c r="N17" s="81">
        <f t="shared" si="2"/>
        <v>21.187532888888889</v>
      </c>
      <c r="O17" s="67">
        <v>17</v>
      </c>
      <c r="P17" s="28">
        <f t="shared" si="0"/>
        <v>-4.1875328888888887</v>
      </c>
      <c r="Q17" s="29">
        <f t="shared" si="3"/>
        <v>-0.24632546405228758</v>
      </c>
      <c r="R17"/>
      <c r="S17" s="25">
        <v>16585</v>
      </c>
      <c r="T17" s="23">
        <v>21.36</v>
      </c>
      <c r="U17" s="123">
        <f t="shared" si="1"/>
        <v>-0.17246711111111068</v>
      </c>
      <c r="V17" s="96">
        <v>20.89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'[4]SC 2015'!$G$109</f>
        <v>8430</v>
      </c>
      <c r="F18" s="23">
        <f>'[4]SC 2015'!$S$113</f>
        <v>7.70023365079365</v>
      </c>
      <c r="G18" s="24">
        <f>'[4]SC 2016'!$G$109</f>
        <v>8204</v>
      </c>
      <c r="H18" s="23">
        <f>'[4]SC 2016'!$S$113</f>
        <v>8.8431166984126985</v>
      </c>
      <c r="I18" s="24">
        <f>'[4]SC 2017'!$G$109</f>
        <v>8068</v>
      </c>
      <c r="J18" s="23">
        <f>'[4]SC 2017'!$S$113</f>
        <v>7.8021791746031761</v>
      </c>
      <c r="K18" s="24">
        <f>'[4]SC 2018'!$G$109</f>
        <v>8434</v>
      </c>
      <c r="L18" s="23">
        <f>'[4]SC 2018'!$S$113</f>
        <v>7.3697271111111116</v>
      </c>
      <c r="M18" s="25">
        <f t="shared" si="2"/>
        <v>8251</v>
      </c>
      <c r="N18" s="81">
        <f t="shared" si="2"/>
        <v>7.5859531428571438</v>
      </c>
      <c r="O18" s="67">
        <v>6</v>
      </c>
      <c r="P18" s="28">
        <f t="shared" si="0"/>
        <v>-1.5859531428571438</v>
      </c>
      <c r="Q18" s="29">
        <f t="shared" si="3"/>
        <v>-0.26432552380952395</v>
      </c>
      <c r="R18"/>
      <c r="S18" s="25">
        <v>8136</v>
      </c>
      <c r="T18" s="23">
        <v>8.32</v>
      </c>
      <c r="U18" s="123">
        <f t="shared" si="1"/>
        <v>-0.73404685714285645</v>
      </c>
      <c r="V18" s="96">
        <v>8.27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'[4]SE 2015'!$L$109</f>
        <v>3053</v>
      </c>
      <c r="F19" s="23">
        <f>'[4]SE 2015'!$AC$113</f>
        <v>2.2778124444444448</v>
      </c>
      <c r="G19" s="24">
        <f>'[4]SE 2016'!$L$109</f>
        <v>3134</v>
      </c>
      <c r="H19" s="23">
        <f>'[4]SE 2016'!$AC$113</f>
        <v>2.2064043174603176</v>
      </c>
      <c r="I19" s="24">
        <f>'[4]SE 2017'!$L$109</f>
        <v>3084</v>
      </c>
      <c r="J19" s="23">
        <f>'[4]SE 2017'!$AC$113</f>
        <v>2.4693968253968253</v>
      </c>
      <c r="K19" s="24">
        <f>'[4]SE 2018'!L109</f>
        <v>2882</v>
      </c>
      <c r="L19" s="23">
        <f>'[4]SE 2018'!$AC$113</f>
        <v>2.4189972063492058</v>
      </c>
      <c r="M19" s="25">
        <f t="shared" si="2"/>
        <v>2983</v>
      </c>
      <c r="N19" s="81">
        <f t="shared" si="2"/>
        <v>2.4441970158730157</v>
      </c>
      <c r="O19" s="67">
        <v>2</v>
      </c>
      <c r="P19" s="30">
        <f t="shared" si="0"/>
        <v>-0.44419701587301574</v>
      </c>
      <c r="Q19" s="29">
        <f t="shared" si="3"/>
        <v>-0.22209850793650787</v>
      </c>
      <c r="R19"/>
      <c r="S19" s="25">
        <v>3109</v>
      </c>
      <c r="T19" s="23">
        <v>2.34</v>
      </c>
      <c r="U19" s="123">
        <f t="shared" si="1"/>
        <v>0.10419701587301589</v>
      </c>
      <c r="V19" s="96">
        <v>2.2400000000000002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'[4]SE 2015'!$N$109</f>
        <v>6252</v>
      </c>
      <c r="F20" s="23">
        <f>'[4]SE 2015'!$AE$113</f>
        <v>5.6618591746031735</v>
      </c>
      <c r="G20" s="24">
        <f>'[4]SE 2016'!$N$109</f>
        <v>5811</v>
      </c>
      <c r="H20" s="23">
        <f>'[4]SE 2016'!$AE$113</f>
        <v>5.3484369523809532</v>
      </c>
      <c r="I20" s="24">
        <f>'[4]SE 2017'!$N$109</f>
        <v>5878</v>
      </c>
      <c r="J20" s="23">
        <f>'[4]SE 2017'!$AE$113</f>
        <v>5.8158833015873022</v>
      </c>
      <c r="K20" s="24">
        <f>'[4]SE 2018'!$N$109</f>
        <v>5666</v>
      </c>
      <c r="L20" s="23">
        <f>'[4]SE 2018'!$AE$113</f>
        <v>5.465538031746032</v>
      </c>
      <c r="M20" s="25">
        <f t="shared" si="2"/>
        <v>5772</v>
      </c>
      <c r="N20" s="81">
        <f t="shared" si="2"/>
        <v>5.6407106666666671</v>
      </c>
      <c r="O20" s="67">
        <v>5</v>
      </c>
      <c r="P20" s="30">
        <f t="shared" si="0"/>
        <v>-0.64071066666666709</v>
      </c>
      <c r="Q20" s="29">
        <f t="shared" si="3"/>
        <v>-0.12814213333333341</v>
      </c>
      <c r="R20"/>
      <c r="S20" s="25">
        <v>5845</v>
      </c>
      <c r="T20" s="23">
        <v>5.58</v>
      </c>
      <c r="U20" s="123">
        <f t="shared" si="1"/>
        <v>6.0710666666667024E-2</v>
      </c>
      <c r="V20" s="96">
        <v>5.51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34">
        <f>'[4]SE 2015'!$B$109</f>
        <v>3310</v>
      </c>
      <c r="F21" s="23">
        <f>'[4]SE 2015'!$S$113</f>
        <v>2.5765377777777778</v>
      </c>
      <c r="G21" s="95">
        <f>'[4]SE 2016'!$B$109</f>
        <v>2850</v>
      </c>
      <c r="H21" s="23">
        <f>'[4]SE 2016'!$S$113</f>
        <v>2.3703640634920635</v>
      </c>
      <c r="I21" s="95">
        <f>'[4]SE 2017'!$B$109</f>
        <v>2946</v>
      </c>
      <c r="J21" s="23">
        <f>'[4]SE 2017'!$S$113</f>
        <v>2.1537616507936503</v>
      </c>
      <c r="K21" s="95">
        <f>'[4]SE 2018'!$B$109</f>
        <v>3047</v>
      </c>
      <c r="L21" s="23">
        <f>'[4]SE 2018'!$S$113</f>
        <v>2.3349691428571426</v>
      </c>
      <c r="M21" s="25">
        <f t="shared" si="2"/>
        <v>2996.5</v>
      </c>
      <c r="N21" s="81">
        <f t="shared" si="2"/>
        <v>2.2443653968253967</v>
      </c>
      <c r="O21" s="67">
        <v>2</v>
      </c>
      <c r="P21" s="30">
        <f t="shared" si="0"/>
        <v>-0.24436539682539671</v>
      </c>
      <c r="Q21" s="29">
        <f t="shared" si="3"/>
        <v>-0.12218269841269835</v>
      </c>
      <c r="S21" s="25">
        <v>2898</v>
      </c>
      <c r="T21" s="23">
        <v>2.2599999999999998</v>
      </c>
      <c r="U21" s="123">
        <f t="shared" si="1"/>
        <v>-1.5634603174603079E-2</v>
      </c>
      <c r="V21" s="96">
        <v>2.4700000000000002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'[4]SW 2015'!$I$109</f>
        <v>8163</v>
      </c>
      <c r="F22" s="23">
        <f>'[4]SW 2015'!$T$113</f>
        <v>7.2371206349206352</v>
      </c>
      <c r="G22" s="24">
        <f>'[4]SW 2016'!$I$109</f>
        <v>6604</v>
      </c>
      <c r="H22" s="23">
        <f>'[4]SW 2016'!$T$113</f>
        <v>6.4161997460317464</v>
      </c>
      <c r="I22" s="24">
        <f>'[4]SW 2017'!$I$109</f>
        <v>6917</v>
      </c>
      <c r="J22" s="23">
        <f>'[4]SW 2017'!$T$113</f>
        <v>6.4000949841269827</v>
      </c>
      <c r="K22" s="24">
        <f>'[4]SW 2018'!$I$109</f>
        <v>6351</v>
      </c>
      <c r="L22" s="23">
        <f>'[4]SW 2018'!$T$113</f>
        <v>6.0221081904761906</v>
      </c>
      <c r="M22" s="25">
        <f t="shared" si="2"/>
        <v>6634</v>
      </c>
      <c r="N22" s="81">
        <f t="shared" si="2"/>
        <v>6.2111015873015862</v>
      </c>
      <c r="O22" s="67">
        <v>6</v>
      </c>
      <c r="P22" s="30">
        <f t="shared" si="0"/>
        <v>-0.21110158730158624</v>
      </c>
      <c r="Q22" s="29">
        <f t="shared" si="3"/>
        <v>-3.5183597883597706E-2</v>
      </c>
      <c r="R22"/>
      <c r="S22" s="25">
        <v>6761</v>
      </c>
      <c r="T22" s="23">
        <v>6.41</v>
      </c>
      <c r="U22" s="123">
        <f t="shared" si="1"/>
        <v>-0.19889841269841391</v>
      </c>
      <c r="V22" s="96">
        <v>6.83</v>
      </c>
    </row>
    <row r="23" spans="2:23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P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2">
        <f t="shared" si="4"/>
        <v>126129</v>
      </c>
      <c r="L23" s="41">
        <f t="shared" si="4"/>
        <v>126.43790653968253</v>
      </c>
      <c r="M23" s="40">
        <f t="shared" si="4"/>
        <v>126041</v>
      </c>
      <c r="N23" s="43">
        <f t="shared" si="4"/>
        <v>127.93372057142858</v>
      </c>
      <c r="O23" s="41">
        <f t="shared" si="4"/>
        <v>107.5</v>
      </c>
      <c r="P23" s="41">
        <f t="shared" si="4"/>
        <v>-20.433720571428573</v>
      </c>
      <c r="Q23" s="83">
        <f>+P23/O23</f>
        <v>-0.1900811215946844</v>
      </c>
      <c r="S23" s="44">
        <f>SUM(S9:S22)</f>
        <v>124372</v>
      </c>
      <c r="T23" s="45">
        <f>SUM(T9:T22)</f>
        <v>128.29999999999998</v>
      </c>
      <c r="U23" s="97">
        <f>SUM(U9:U22)</f>
        <v>-0.36627942857142637</v>
      </c>
      <c r="V23" s="98">
        <f>SUM(V9:V22)</f>
        <v>129.51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142</v>
      </c>
      <c r="T25" s="89" t="s">
        <v>143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'[4]SW 2015'!$B$109</f>
        <v>1674</v>
      </c>
      <c r="F26" s="23">
        <f>'[4]SW 2015'!$M$113</f>
        <v>0.60242730158730162</v>
      </c>
      <c r="G26" s="34">
        <f>'[4]SW 2016'!$B$109</f>
        <v>1339</v>
      </c>
      <c r="H26" s="23">
        <f>'[4]SW 2016'!$M$113</f>
        <v>0.60313511111111107</v>
      </c>
      <c r="I26" s="34">
        <f>'[4]SW 2017'!$B109</f>
        <v>1029</v>
      </c>
      <c r="J26" s="23">
        <f>'[4]SW 2017'!$M$113</f>
        <v>0.53057980952380956</v>
      </c>
      <c r="K26" s="34">
        <f>'[4]SW 2018'!$B109</f>
        <v>1088</v>
      </c>
      <c r="L26" s="23">
        <f>'[4]SW 2018'!$M$113</f>
        <v>0.47702285714285719</v>
      </c>
      <c r="M26" s="25">
        <f t="shared" ref="M26:N64" si="5">AVERAGE(K26,I26)</f>
        <v>1058.5</v>
      </c>
      <c r="N26" s="81">
        <f t="shared" si="5"/>
        <v>0.50380133333333332</v>
      </c>
      <c r="P26" s="1">
        <f t="shared" ref="P26:P64" si="6">N26-V26</f>
        <v>-6.6198666666666628E-2</v>
      </c>
      <c r="S26" s="126">
        <v>1184</v>
      </c>
      <c r="T26" s="23">
        <v>0.56999999999999995</v>
      </c>
      <c r="U26" s="123">
        <f t="shared" ref="U26:U64" si="7">N26-T26</f>
        <v>-6.6198666666666628E-2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'[4]NE 2015'!$B$109</f>
        <v>1127</v>
      </c>
      <c r="F27" s="23">
        <f>'[4]NE 2015'!$P$113</f>
        <v>1.0458499047619048</v>
      </c>
      <c r="G27" s="34">
        <f>'[4]NE 2016'!$B$109</f>
        <v>911</v>
      </c>
      <c r="H27" s="23">
        <f>'[4]NE 2016'!$P$113</f>
        <v>0.95443987301587319</v>
      </c>
      <c r="I27" s="34">
        <f>'[4]NE 2017'!$B109</f>
        <v>912</v>
      </c>
      <c r="J27" s="23">
        <f>'[4]NE 2017'!$P$113</f>
        <v>0.85445358730158749</v>
      </c>
      <c r="K27" s="34">
        <f>'[4]NE 2018'!B109</f>
        <v>986</v>
      </c>
      <c r="L27" s="23">
        <f>'[4]NE 2018'!$P$113</f>
        <v>0.8081045079365079</v>
      </c>
      <c r="M27" s="25">
        <f t="shared" si="5"/>
        <v>949</v>
      </c>
      <c r="N27" s="81">
        <f t="shared" si="5"/>
        <v>0.8312790476190477</v>
      </c>
      <c r="P27" s="1">
        <f t="shared" si="6"/>
        <v>-6.8720952380952327E-2</v>
      </c>
      <c r="S27" s="126">
        <v>912</v>
      </c>
      <c r="T27" s="23">
        <v>0.9</v>
      </c>
      <c r="U27" s="123">
        <f t="shared" si="7"/>
        <v>-6.8720952380952327E-2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'[4]SW 2015'!$C$109</f>
        <v>1496</v>
      </c>
      <c r="F28" s="23">
        <f>'[4]SW 2015'!$N$113</f>
        <v>0.44076507936507936</v>
      </c>
      <c r="G28" s="34">
        <f>'[4]SW 2016'!$C$109</f>
        <v>1228</v>
      </c>
      <c r="H28" s="23">
        <f>'[4]SW 2016'!$N$113</f>
        <v>0.36421752380952382</v>
      </c>
      <c r="I28" s="34">
        <f>'[4]SW 2017'!$C109</f>
        <v>857</v>
      </c>
      <c r="J28" s="23">
        <f>'[4]SW 2017'!$N$113</f>
        <v>0.26007657142857138</v>
      </c>
      <c r="K28" s="34">
        <f>'[4]SW 2018'!$C109</f>
        <v>999</v>
      </c>
      <c r="L28" s="23">
        <f>'[4]SW 2018'!$N$113</f>
        <v>0.27506260317460324</v>
      </c>
      <c r="M28" s="25">
        <f t="shared" si="5"/>
        <v>928</v>
      </c>
      <c r="N28" s="81">
        <f t="shared" si="5"/>
        <v>0.26756958730158731</v>
      </c>
      <c r="P28" s="1">
        <f t="shared" si="6"/>
        <v>-4.2430412698412689E-2</v>
      </c>
      <c r="S28" s="126">
        <v>1043</v>
      </c>
      <c r="T28" s="23">
        <v>0.31</v>
      </c>
      <c r="U28" s="123">
        <f t="shared" si="7"/>
        <v>-4.2430412698412689E-2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125</v>
      </c>
      <c r="E29" s="34">
        <f>'[4]NE 2015'!$C$109</f>
        <v>1845</v>
      </c>
      <c r="F29" s="23">
        <f>'[4]NE 2015'!$Q$113</f>
        <v>1.3825742222222224</v>
      </c>
      <c r="G29" s="34">
        <f>'[4]NE 2016'!$C$109</f>
        <v>1714</v>
      </c>
      <c r="H29" s="23">
        <f>'[4]NE 2016'!$Q$113</f>
        <v>1.2136603174603176</v>
      </c>
      <c r="I29" s="34">
        <f>'[4]NE 2017'!$C109</f>
        <v>1378</v>
      </c>
      <c r="J29" s="23">
        <f>'[4]NE 2017'!$Q$113</f>
        <v>1.0486424126984126</v>
      </c>
      <c r="K29" s="34">
        <f>'[4]NE 2018'!$C109</f>
        <v>1400</v>
      </c>
      <c r="L29" s="23">
        <f>'[4]NE 2018'!$Q$113</f>
        <v>1.0199972063492064</v>
      </c>
      <c r="M29" s="25">
        <f t="shared" si="5"/>
        <v>1389</v>
      </c>
      <c r="N29" s="86">
        <f t="shared" si="5"/>
        <v>1.0343198095238095</v>
      </c>
      <c r="P29" s="1">
        <f t="shared" si="6"/>
        <v>-9.5680190476190363E-2</v>
      </c>
      <c r="Q29">
        <v>1</v>
      </c>
      <c r="S29" s="126">
        <v>1546</v>
      </c>
      <c r="T29" s="23">
        <v>1.1299999999999999</v>
      </c>
      <c r="U29" s="123">
        <f t="shared" si="7"/>
        <v>-9.5680190476190363E-2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'[4]SW 2015'!$D$109</f>
        <v>1097</v>
      </c>
      <c r="F30" s="23">
        <f>'[4]SW 2015'!$O$113</f>
        <v>0.56100838095238093</v>
      </c>
      <c r="G30" s="34">
        <f>'[4]SW 2016'!$D$109</f>
        <v>863</v>
      </c>
      <c r="H30" s="23">
        <f>'[4]SW 2016'!$O$113</f>
        <v>0.60958209523809526</v>
      </c>
      <c r="I30" s="34">
        <f>'[4]SW 2017'!$D109</f>
        <v>873</v>
      </c>
      <c r="J30" s="23">
        <f>'[4]SW 2017'!$O$113</f>
        <v>0.50401231746031749</v>
      </c>
      <c r="K30" s="34">
        <f>'[4]SW 2018'!$D109</f>
        <v>825</v>
      </c>
      <c r="L30" s="23">
        <f>'[4]SW 2018'!$O$113</f>
        <v>0.54217638095238108</v>
      </c>
      <c r="M30" s="25">
        <f t="shared" si="5"/>
        <v>849</v>
      </c>
      <c r="N30" s="81">
        <f t="shared" si="5"/>
        <v>0.52309434920634934</v>
      </c>
      <c r="P30" s="1">
        <f t="shared" si="6"/>
        <v>-3.6905650793650713E-2</v>
      </c>
      <c r="S30" s="126">
        <v>868</v>
      </c>
      <c r="T30" s="23">
        <v>0.56000000000000005</v>
      </c>
      <c r="U30" s="123">
        <f t="shared" si="7"/>
        <v>-3.6905650793650713E-2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'[4]NC 2015'!$B$109</f>
        <v>1234</v>
      </c>
      <c r="F31" s="23">
        <f>'[4]NC 2015'!$H$113</f>
        <v>0.63461371428571434</v>
      </c>
      <c r="G31" s="34">
        <f>'[4]NC 2016'!$B$109</f>
        <v>840</v>
      </c>
      <c r="H31" s="23">
        <f>'[4]NC 2016'!$H$113</f>
        <v>0.51089714285714294</v>
      </c>
      <c r="I31" s="34">
        <f>'[4]NC 2017'!$B109</f>
        <v>980</v>
      </c>
      <c r="J31" s="23">
        <f>'[4]NC 2017'!$H$113</f>
        <v>0.65254069841269846</v>
      </c>
      <c r="K31" s="34">
        <f>'[4]NC 2018'!$B109</f>
        <v>809</v>
      </c>
      <c r="L31" s="23">
        <f>'[4]NC 2018'!$H$113</f>
        <v>0.48189955555555558</v>
      </c>
      <c r="M31" s="25">
        <f t="shared" si="5"/>
        <v>894.5</v>
      </c>
      <c r="N31" s="81">
        <f t="shared" si="5"/>
        <v>0.56722012698412705</v>
      </c>
      <c r="P31" s="1">
        <f t="shared" si="6"/>
        <v>-1.2779873015872911E-2</v>
      </c>
      <c r="S31" s="126">
        <v>910</v>
      </c>
      <c r="T31" s="23">
        <v>0.57999999999999996</v>
      </c>
      <c r="U31" s="123">
        <f t="shared" si="7"/>
        <v>-1.2779873015872911E-2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'[4]NE 2015'!$D$109</f>
        <v>900</v>
      </c>
      <c r="F32" s="23">
        <f>'[4]NE 2015'!$R$113</f>
        <v>0.68901955555555561</v>
      </c>
      <c r="G32" s="34">
        <f>'[4]NE 2016'!$D$109</f>
        <v>532</v>
      </c>
      <c r="H32" s="23">
        <f>'[4]NE 2016'!$R$113</f>
        <v>0.60314031746031749</v>
      </c>
      <c r="I32" s="34">
        <f>'[4]NE 2017'!$D$109</f>
        <v>592</v>
      </c>
      <c r="J32" s="23">
        <f>'[4]NE 2017'!$R$113</f>
        <v>0.66676850793650788</v>
      </c>
      <c r="K32" s="34">
        <f>'[4]NE 2018'!$D$109</f>
        <v>595</v>
      </c>
      <c r="L32" s="23">
        <f>'[4]NE 2018'!$R$113</f>
        <v>0.57029079365079371</v>
      </c>
      <c r="M32" s="25">
        <f t="shared" si="5"/>
        <v>593.5</v>
      </c>
      <c r="N32" s="81">
        <f t="shared" si="5"/>
        <v>0.61852965079365085</v>
      </c>
      <c r="P32" s="1">
        <f t="shared" si="6"/>
        <v>-1.1470349206349151E-2</v>
      </c>
      <c r="S32" s="126">
        <v>562</v>
      </c>
      <c r="T32" s="23">
        <v>0.63</v>
      </c>
      <c r="U32" s="123">
        <f t="shared" si="7"/>
        <v>-1.1470349206349151E-2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'[4]SE 2015'!$C$109</f>
        <v>1495</v>
      </c>
      <c r="F33" s="23">
        <f>'[4]SE 2015'!$T$113</f>
        <v>0.75333549206349215</v>
      </c>
      <c r="G33" s="34">
        <f>'[4]SE 2016'!$C$109</f>
        <v>1159</v>
      </c>
      <c r="H33" s="23">
        <f>'[4]SE 2016'!$T$113</f>
        <v>0.74503987301587304</v>
      </c>
      <c r="I33" s="34">
        <f>'[4]SE 2017'!$C109</f>
        <v>1074</v>
      </c>
      <c r="J33" s="23">
        <f>'[4]SE 2017'!$T$113</f>
        <v>0.83077879365079377</v>
      </c>
      <c r="K33" s="34">
        <f>'[4]SE 2018'!$C109</f>
        <v>1157</v>
      </c>
      <c r="L33" s="23">
        <f>'[4]SE 2018'!$T$113</f>
        <v>0.79597193650793663</v>
      </c>
      <c r="M33" s="25">
        <f t="shared" si="5"/>
        <v>1115.5</v>
      </c>
      <c r="N33" s="81">
        <f t="shared" si="5"/>
        <v>0.81337536507936514</v>
      </c>
      <c r="P33" s="1">
        <f t="shared" si="6"/>
        <v>2.3375365079365107E-2</v>
      </c>
      <c r="S33" s="126">
        <v>1117</v>
      </c>
      <c r="T33" s="23">
        <v>0.79</v>
      </c>
      <c r="U33" s="123">
        <f t="shared" si="7"/>
        <v>2.3375365079365107E-2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'[4]NW 2015'!$B$109</f>
        <v>1787</v>
      </c>
      <c r="F34" s="23">
        <f>'[4]NW 2015'!$H$113</f>
        <v>1.1610846984126983</v>
      </c>
      <c r="G34" s="34">
        <f>'[4]NW 2016'!$B$109</f>
        <v>1039</v>
      </c>
      <c r="H34" s="23">
        <f>'[4]NW 2016'!$H$113</f>
        <v>0.79262247619047621</v>
      </c>
      <c r="I34" s="34">
        <f>'[4]NW 2017'!$B109</f>
        <v>997</v>
      </c>
      <c r="J34" s="23">
        <f>'[4]NW 2017'!$H$113</f>
        <v>0.7103235555555556</v>
      </c>
      <c r="K34" s="34">
        <f>'[4]NW 2018'!$B109</f>
        <v>750</v>
      </c>
      <c r="L34" s="23">
        <f>'[4]NW 2018'!$H$113</f>
        <v>0.61750044444444441</v>
      </c>
      <c r="M34" s="25">
        <f t="shared" si="5"/>
        <v>873.5</v>
      </c>
      <c r="N34" s="81">
        <f t="shared" si="5"/>
        <v>0.66391200000000006</v>
      </c>
      <c r="P34" s="1">
        <f t="shared" si="6"/>
        <v>-8.6087999999999942E-2</v>
      </c>
      <c r="S34" s="126">
        <v>1018</v>
      </c>
      <c r="T34" s="23">
        <v>0.75</v>
      </c>
      <c r="U34" s="123">
        <f t="shared" si="7"/>
        <v>-8.6087999999999942E-2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'[4]SW 2015'!$E$109</f>
        <v>4131</v>
      </c>
      <c r="F35" s="23">
        <f>'[4]SW 2015'!$P$113</f>
        <v>2.1314921904761905</v>
      </c>
      <c r="G35" s="34">
        <f>'[4]SW 2016'!$E$109</f>
        <v>2270</v>
      </c>
      <c r="H35" s="23">
        <f>'[4]SW 2016'!$P$113</f>
        <v>1.4010664126984129</v>
      </c>
      <c r="I35" s="34">
        <f>'[4]SW 2017'!$E109</f>
        <v>2613</v>
      </c>
      <c r="J35" s="23">
        <f>'[4]SW 2017'!$P$113</f>
        <v>1.4295301587301588</v>
      </c>
      <c r="K35" s="34">
        <f>'[4]SW 2018'!$E109</f>
        <v>2208</v>
      </c>
      <c r="L35" s="23">
        <f>'[4]SW 2018'!$P$113</f>
        <v>1.3799504761904759</v>
      </c>
      <c r="M35" s="25">
        <f t="shared" si="5"/>
        <v>2410.5</v>
      </c>
      <c r="N35" s="86">
        <f t="shared" si="5"/>
        <v>1.4047403174603175</v>
      </c>
      <c r="P35" s="1">
        <f t="shared" si="6"/>
        <v>-1.5259682539682462E-2</v>
      </c>
      <c r="Q35">
        <v>1</v>
      </c>
      <c r="S35" s="126">
        <v>2442</v>
      </c>
      <c r="T35" s="23">
        <v>1.42</v>
      </c>
      <c r="U35" s="123">
        <f t="shared" si="7"/>
        <v>-1.5259682539682462E-2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'[4]SE 2015'!$D$109</f>
        <v>781</v>
      </c>
      <c r="F36" s="23">
        <f>'[4]SE 2015'!$U$113</f>
        <v>0.45498920634920637</v>
      </c>
      <c r="G36" s="34">
        <f>'[4]SE 2016'!$D$109</f>
        <v>1077</v>
      </c>
      <c r="H36" s="23">
        <f>'[4]SE 2016'!$U$113</f>
        <v>0.65092050793650791</v>
      </c>
      <c r="I36" s="34">
        <f>'[4]SE 2017'!$D109</f>
        <v>665</v>
      </c>
      <c r="J36" s="23">
        <f>'[4]SE 2017'!$U$113</f>
        <v>0.47969587301587308</v>
      </c>
      <c r="K36" s="34">
        <f>'[4]SE 2018'!$D109</f>
        <v>753</v>
      </c>
      <c r="L36" s="23">
        <f>'[4]SE 2018'!$U$113</f>
        <v>0.58141142857142858</v>
      </c>
      <c r="M36" s="25">
        <f t="shared" si="5"/>
        <v>709</v>
      </c>
      <c r="N36" s="81">
        <f t="shared" si="5"/>
        <v>0.5305536507936508</v>
      </c>
      <c r="P36" s="1">
        <f t="shared" si="6"/>
        <v>-3.9446349206349152E-2</v>
      </c>
      <c r="S36" s="126">
        <v>871</v>
      </c>
      <c r="T36" s="23">
        <v>0.56999999999999995</v>
      </c>
      <c r="U36" s="123">
        <f t="shared" si="7"/>
        <v>-3.9446349206349152E-2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'[4]SC 2015'!$C$109</f>
        <v>686</v>
      </c>
      <c r="F37" s="23">
        <f>'[4]SC 2015'!$O$113</f>
        <v>0.44686958730158732</v>
      </c>
      <c r="G37" s="34">
        <f>'[4]SC 2016'!$C$109</f>
        <v>628</v>
      </c>
      <c r="H37" s="23">
        <f>'[4]SC 2016'!$O$113</f>
        <v>0.38804088888888888</v>
      </c>
      <c r="I37" s="34">
        <f>'[4]SC 2017'!$C109</f>
        <v>582</v>
      </c>
      <c r="J37" s="23">
        <f>'[4]SC 2017'!$O$113</f>
        <v>0.34038120634920638</v>
      </c>
      <c r="K37" s="34">
        <f>'[4]SC 2018'!$C109</f>
        <v>685</v>
      </c>
      <c r="L37" s="23">
        <f>'[4]SC 2018'!$O$113</f>
        <v>0.37223949206349211</v>
      </c>
      <c r="M37" s="25">
        <f t="shared" si="5"/>
        <v>633.5</v>
      </c>
      <c r="N37" s="81">
        <f t="shared" si="5"/>
        <v>0.35631034920634924</v>
      </c>
      <c r="P37" s="1">
        <f t="shared" si="6"/>
        <v>-3.689650793650745E-3</v>
      </c>
      <c r="S37" s="126">
        <v>605</v>
      </c>
      <c r="T37" s="23">
        <v>0.36</v>
      </c>
      <c r="U37" s="123">
        <f t="shared" si="7"/>
        <v>-3.689650793650745E-3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'[4]SE 2015'!$E$109</f>
        <v>935</v>
      </c>
      <c r="F38" s="23">
        <f>'[4]SE 2015'!$V$113</f>
        <v>0.74388101587301581</v>
      </c>
      <c r="G38" s="34">
        <f>'[4]SE 2016'!$E$109</f>
        <v>665</v>
      </c>
      <c r="H38" s="23">
        <f>'[4]SE 2016'!$V$113</f>
        <v>0.56210387301587306</v>
      </c>
      <c r="I38" s="34">
        <f>'[4]SE 2017'!$E109</f>
        <v>557</v>
      </c>
      <c r="J38" s="23">
        <f>'[4]SE 2017'!$V$113</f>
        <v>0.51046514285714295</v>
      </c>
      <c r="K38" s="34">
        <f>'[4]SE 2018'!$E109</f>
        <v>1305</v>
      </c>
      <c r="L38" s="23">
        <f>'[4]SE 2018'!$V$113</f>
        <v>0.56411949206349221</v>
      </c>
      <c r="M38" s="25">
        <f t="shared" si="5"/>
        <v>931</v>
      </c>
      <c r="N38" s="81">
        <f t="shared" si="5"/>
        <v>0.53729231746031758</v>
      </c>
      <c r="P38" s="1">
        <f t="shared" si="6"/>
        <v>-2.7076825396824544E-3</v>
      </c>
      <c r="S38" s="126">
        <v>611</v>
      </c>
      <c r="T38" s="23">
        <v>0.54</v>
      </c>
      <c r="U38" s="123">
        <f t="shared" si="7"/>
        <v>-2.7076825396824544E-3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'[4]SW 2015'!$F$109</f>
        <v>581</v>
      </c>
      <c r="F39" s="23">
        <f>'[4]SW 2015'!$Q$113</f>
        <v>0.41563022222222218</v>
      </c>
      <c r="G39" s="34">
        <f>'[4]SW 2016'!$F$109</f>
        <v>354</v>
      </c>
      <c r="H39" s="23">
        <f>'[4]SW 2016'!$Q$113</f>
        <v>0.27044165079365079</v>
      </c>
      <c r="I39" s="34">
        <f>'[4]SW 2017'!$F109</f>
        <v>373</v>
      </c>
      <c r="J39" s="23">
        <f>'[4]SW 2017'!$Q$113</f>
        <v>0.26937676190476195</v>
      </c>
      <c r="K39" s="34">
        <f>'[4]SW 2018'!$F109</f>
        <v>222</v>
      </c>
      <c r="L39" s="23">
        <f>'[4]SW 2018'!$Q$113</f>
        <v>0.18031174603174602</v>
      </c>
      <c r="M39" s="25">
        <f t="shared" si="5"/>
        <v>297.5</v>
      </c>
      <c r="N39" s="81">
        <f t="shared" si="5"/>
        <v>0.22484425396825397</v>
      </c>
      <c r="P39" s="1">
        <f t="shared" si="6"/>
        <v>-4.5155746031746047E-2</v>
      </c>
      <c r="S39" s="126">
        <v>364</v>
      </c>
      <c r="T39" s="23">
        <v>0.27</v>
      </c>
      <c r="U39" s="123">
        <f t="shared" si="7"/>
        <v>-4.5155746031746047E-2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'[4]SC 2015'!$D$109</f>
        <v>416</v>
      </c>
      <c r="F40" s="23">
        <f>'[4]SC 2015'!$P$113</f>
        <v>0.47407530158730149</v>
      </c>
      <c r="G40" s="34">
        <f>'[4]SC 2016'!$D$109</f>
        <v>316</v>
      </c>
      <c r="H40" s="23">
        <f>'[4]SC 2016'!$P$113</f>
        <v>0.32552355555555562</v>
      </c>
      <c r="I40" s="34">
        <f>'[4]SC 2017'!$D109</f>
        <v>316</v>
      </c>
      <c r="J40" s="23">
        <f>'[4]SC 2017'!$P$113</f>
        <v>0.29253904761904764</v>
      </c>
      <c r="K40" s="34">
        <f>'[4]SC 2018'!$D109</f>
        <v>330</v>
      </c>
      <c r="L40" s="23">
        <f>'[4]SC 2018'!$P$113</f>
        <v>0.24504965079365085</v>
      </c>
      <c r="M40" s="25">
        <f t="shared" si="5"/>
        <v>323</v>
      </c>
      <c r="N40" s="81">
        <f t="shared" si="5"/>
        <v>0.26879434920634926</v>
      </c>
      <c r="P40" s="1">
        <f t="shared" si="6"/>
        <v>-4.1205650793650739E-2</v>
      </c>
      <c r="S40" s="126">
        <v>316</v>
      </c>
      <c r="T40" s="23">
        <v>0.31</v>
      </c>
      <c r="U40" s="123">
        <f t="shared" si="7"/>
        <v>-4.1205650793650739E-2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'[4]SE 2015'!$F$109</f>
        <v>385</v>
      </c>
      <c r="F41" s="23">
        <f>'[4]SE 2015'!$W$113</f>
        <v>0.30014806349206352</v>
      </c>
      <c r="G41" s="34">
        <f>'[4]SE 2016'!$F$109</f>
        <v>278</v>
      </c>
      <c r="H41" s="23">
        <f>'[4]SE 2016'!$W$113</f>
        <v>0.29922984126984126</v>
      </c>
      <c r="I41" s="34">
        <f>'[4]SE 2017'!$F109</f>
        <v>214</v>
      </c>
      <c r="J41" s="23">
        <f>'[4]SE 2017'!$W$113</f>
        <v>0.29772355555555557</v>
      </c>
      <c r="K41" s="34">
        <f>'[4]SE 2018'!$F109</f>
        <v>231</v>
      </c>
      <c r="L41" s="23">
        <f>'[4]SE 2018'!$W$113</f>
        <v>0.34432698412698415</v>
      </c>
      <c r="M41" s="25">
        <f t="shared" si="5"/>
        <v>222.5</v>
      </c>
      <c r="N41" s="81">
        <f t="shared" si="5"/>
        <v>0.32102526984126989</v>
      </c>
      <c r="P41" s="1">
        <f t="shared" si="6"/>
        <v>2.10252698412699E-2</v>
      </c>
      <c r="S41" s="126">
        <v>246</v>
      </c>
      <c r="T41" s="23">
        <v>0.3</v>
      </c>
      <c r="U41" s="123">
        <f t="shared" si="7"/>
        <v>2.10252698412699E-2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'[4]SW 2015'!$G$109</f>
        <v>636</v>
      </c>
      <c r="F42" s="23">
        <f>'[4]SW 2015'!$R$113</f>
        <v>0.58358044444444457</v>
      </c>
      <c r="G42" s="34">
        <f>'[4]SW 2016'!$G$109</f>
        <v>486</v>
      </c>
      <c r="H42" s="23">
        <f>'[4]SW 2016'!$R$113</f>
        <v>0.42070793650793659</v>
      </c>
      <c r="I42" s="34">
        <f>'[4]SW 2017'!$G109</f>
        <v>567</v>
      </c>
      <c r="J42" s="23">
        <f>'[4]SW 2017'!$R$113</f>
        <v>0.42092673015873022</v>
      </c>
      <c r="K42" s="34">
        <f>'[4]SW 2018'!$G109</f>
        <v>570</v>
      </c>
      <c r="L42" s="23">
        <f>'[4]SW 2018'!$R$113</f>
        <v>0.36835593650793647</v>
      </c>
      <c r="M42" s="25">
        <f t="shared" si="5"/>
        <v>568.5</v>
      </c>
      <c r="N42" s="81">
        <f t="shared" si="5"/>
        <v>0.39464133333333334</v>
      </c>
      <c r="P42" s="1">
        <f t="shared" si="6"/>
        <v>-2.535866666666664E-2</v>
      </c>
      <c r="S42" s="126">
        <v>527</v>
      </c>
      <c r="T42" s="23">
        <v>0.42</v>
      </c>
      <c r="U42" s="123">
        <f t="shared" si="7"/>
        <v>-2.535866666666664E-2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'[4]SE 2015'!$G$109</f>
        <v>1197</v>
      </c>
      <c r="F43" s="23">
        <f>'[4]SE 2015'!$X$113</f>
        <v>0.479256253968254</v>
      </c>
      <c r="G43" s="34">
        <f>'[4]SE 2016'!$G$109</f>
        <v>657</v>
      </c>
      <c r="H43" s="23">
        <f>'[4]SE 2016'!$X$113</f>
        <v>0.40963085714285713</v>
      </c>
      <c r="I43" s="34">
        <f>'[4]SE 2017'!$G109</f>
        <v>834</v>
      </c>
      <c r="J43" s="23">
        <f>'[4]SE 2017'!$X$113</f>
        <v>0.37584533333333331</v>
      </c>
      <c r="K43" s="34">
        <f>'[4]SE 2018'!$G109</f>
        <v>835</v>
      </c>
      <c r="L43" s="23">
        <f>'[4]SE 2018'!$X$113</f>
        <v>0.44309993650793644</v>
      </c>
      <c r="M43" s="25">
        <f t="shared" si="5"/>
        <v>834.5</v>
      </c>
      <c r="N43" s="81">
        <f t="shared" si="5"/>
        <v>0.4094726349206349</v>
      </c>
      <c r="P43" s="1">
        <f t="shared" si="6"/>
        <v>1.947263492063489E-2</v>
      </c>
      <c r="S43" s="126">
        <v>746</v>
      </c>
      <c r="T43" s="23">
        <v>0.39</v>
      </c>
      <c r="U43" s="123">
        <f t="shared" si="7"/>
        <v>1.947263492063489E-2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'[4]SE 2015'!$H$109</f>
        <v>996</v>
      </c>
      <c r="F44" s="23">
        <f>'[4]SE 2015'!$Y$113</f>
        <v>0.60276685714285716</v>
      </c>
      <c r="G44" s="34">
        <f>'[4]SE 2016'!$H$109</f>
        <v>745</v>
      </c>
      <c r="H44" s="23">
        <f>'[4]SE 2016'!$Y$113</f>
        <v>0.57591390476190474</v>
      </c>
      <c r="I44" s="34">
        <f>'[4]SE 2017'!$H109</f>
        <v>812</v>
      </c>
      <c r="J44" s="23">
        <f>'[4]SE 2017'!$Y$113</f>
        <v>0.53156380952380966</v>
      </c>
      <c r="K44" s="34">
        <f>'[4]SE 2018'!$H109</f>
        <v>819</v>
      </c>
      <c r="L44" s="23">
        <f>'[4]SE 2018'!$Y$113</f>
        <v>0.53960850793650783</v>
      </c>
      <c r="M44" s="25">
        <f t="shared" si="5"/>
        <v>815.5</v>
      </c>
      <c r="N44" s="81">
        <f t="shared" si="5"/>
        <v>0.53558615873015869</v>
      </c>
      <c r="P44" s="1">
        <f t="shared" si="6"/>
        <v>-1.4413841269841354E-2</v>
      </c>
      <c r="S44" s="126">
        <v>779</v>
      </c>
      <c r="T44" s="23">
        <v>0.55000000000000004</v>
      </c>
      <c r="U44" s="123">
        <f t="shared" si="7"/>
        <v>-1.4413841269841354E-2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'[4]SE 2015'!$I$109</f>
        <v>407</v>
      </c>
      <c r="F45" s="23">
        <f>'[4]SE 2015'!$Z$113</f>
        <v>0.26474349206349213</v>
      </c>
      <c r="G45" s="34">
        <f>'[4]SE 2016'!$I$109</f>
        <v>509</v>
      </c>
      <c r="H45" s="23">
        <f>'[4]SE 2016'!$Z$113</f>
        <v>0.34505180952380954</v>
      </c>
      <c r="I45" s="34">
        <f>'[4]SE 2017'!$I109</f>
        <v>511</v>
      </c>
      <c r="J45" s="23">
        <f>'[4]SE 2017'!$Z$113</f>
        <v>0.37818641269841269</v>
      </c>
      <c r="K45" s="34">
        <f>'[4]SE 2018'!$I109</f>
        <v>291</v>
      </c>
      <c r="L45" s="23">
        <f>'[4]SE 2018'!$Z$113</f>
        <v>0.25084596825396827</v>
      </c>
      <c r="M45" s="25">
        <f t="shared" si="5"/>
        <v>401</v>
      </c>
      <c r="N45" s="81">
        <f t="shared" si="5"/>
        <v>0.3145161904761905</v>
      </c>
      <c r="P45" s="1">
        <f t="shared" si="6"/>
        <v>-4.5483809523809482E-2</v>
      </c>
      <c r="S45" s="126">
        <v>510</v>
      </c>
      <c r="T45" s="23">
        <v>0.36</v>
      </c>
      <c r="U45" s="123">
        <f t="shared" si="7"/>
        <v>-4.5483809523809482E-2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'[4]NE 2015'!$E$109</f>
        <v>1629</v>
      </c>
      <c r="F46" s="23">
        <f>'[4]NE 2015'!$S$113</f>
        <v>1.1852038095238095</v>
      </c>
      <c r="G46" s="34">
        <f>'[4]NE 2016'!$E$109</f>
        <v>1455</v>
      </c>
      <c r="H46" s="23">
        <f>'[4]NE 2016'!$S$113</f>
        <v>0.90459047619047617</v>
      </c>
      <c r="I46" s="34">
        <f>'[4]NE 2017'!$E109</f>
        <v>1843</v>
      </c>
      <c r="J46" s="23">
        <f>'[4]NE 2017'!$S$113</f>
        <v>0.97157968253968252</v>
      </c>
      <c r="K46" s="34">
        <f>'[4]NE 2018'!$E109</f>
        <v>1756</v>
      </c>
      <c r="L46" s="23">
        <f>'[4]NE 2018'!$S$113</f>
        <v>1.0366415238095239</v>
      </c>
      <c r="M46" s="25">
        <f t="shared" si="5"/>
        <v>1799.5</v>
      </c>
      <c r="N46" s="86">
        <f t="shared" si="5"/>
        <v>1.0041106031746032</v>
      </c>
      <c r="P46" s="1">
        <f t="shared" si="6"/>
        <v>6.4110603174603265E-2</v>
      </c>
      <c r="Q46">
        <v>1</v>
      </c>
      <c r="S46" s="126">
        <v>1649</v>
      </c>
      <c r="T46" s="23">
        <v>0.94</v>
      </c>
      <c r="U46" s="123">
        <f t="shared" si="7"/>
        <v>6.4110603174603265E-2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'[4]SE 2015'!$J$109</f>
        <v>551</v>
      </c>
      <c r="F47" s="23">
        <f>'[4]SE 2015'!$AA$113</f>
        <v>0.36829536507936511</v>
      </c>
      <c r="G47" s="34">
        <f>'[4]SE 2016'!$J$109</f>
        <v>480</v>
      </c>
      <c r="H47" s="23">
        <f>'[4]SE 2016'!$AA$113</f>
        <v>0.30933980952380957</v>
      </c>
      <c r="I47" s="34">
        <f>'[4]SE 2017'!$J109</f>
        <v>457</v>
      </c>
      <c r="J47" s="23">
        <f>'[4]SE 2017'!$AA$113</f>
        <v>0.32699060317460316</v>
      </c>
      <c r="K47" s="34">
        <f>'[4]SE 2018'!$J109</f>
        <v>369</v>
      </c>
      <c r="L47" s="23">
        <f>'[4]SE 2018'!$AA$113</f>
        <v>0.30478641269841272</v>
      </c>
      <c r="M47" s="25">
        <f t="shared" si="5"/>
        <v>413</v>
      </c>
      <c r="N47" s="81">
        <f t="shared" si="5"/>
        <v>0.31588850793650791</v>
      </c>
      <c r="P47" s="1">
        <f t="shared" si="6"/>
        <v>-4.1114920634920948E-3</v>
      </c>
      <c r="S47" s="126">
        <v>469</v>
      </c>
      <c r="T47" s="23">
        <v>0.32</v>
      </c>
      <c r="U47" s="123">
        <f t="shared" si="7"/>
        <v>-4.1114920634920948E-3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'[4]SC 2015'!$E$109</f>
        <v>3502</v>
      </c>
      <c r="F48" s="23">
        <f>'[4]SC 2015'!$Q$113</f>
        <v>2.3942026666666671</v>
      </c>
      <c r="G48" s="34">
        <f>'[4]SC 2016'!$E$109</f>
        <v>3348</v>
      </c>
      <c r="H48" s="23">
        <f>'[4]SC 2016'!$Q$113</f>
        <v>2.1365878095238093</v>
      </c>
      <c r="I48" s="34">
        <f>'[4]SC 2017'!$E109</f>
        <v>2791</v>
      </c>
      <c r="J48" s="23">
        <f>'[4]SC 2017'!$Q$113</f>
        <v>1.9952492698412698</v>
      </c>
      <c r="K48" s="34">
        <f>'[4]SC 2018'!$E109</f>
        <v>2571</v>
      </c>
      <c r="L48" s="23">
        <f>'[4]SC 2018'!$Q$113</f>
        <v>1.8010565079365077</v>
      </c>
      <c r="M48" s="25">
        <f t="shared" si="5"/>
        <v>2681</v>
      </c>
      <c r="N48" s="86">
        <f t="shared" si="5"/>
        <v>1.8981528888888888</v>
      </c>
      <c r="P48" s="1">
        <f t="shared" si="6"/>
        <v>-0.17184711111111106</v>
      </c>
      <c r="Q48">
        <v>2</v>
      </c>
      <c r="S48" s="126">
        <v>3070</v>
      </c>
      <c r="T48" s="23">
        <v>2.0699999999999998</v>
      </c>
      <c r="U48" s="123">
        <f t="shared" si="7"/>
        <v>-0.17184711111111106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'[4]SC 2015'!$F$109</f>
        <v>1687</v>
      </c>
      <c r="F49" s="23">
        <f>'[4]SC 2015'!$R$113</f>
        <v>1.4643978412698413</v>
      </c>
      <c r="G49" s="34">
        <f>'[4]SC 2016'!$F$109</f>
        <v>1370</v>
      </c>
      <c r="H49" s="23">
        <f>'[4]SC 2016'!$R$113</f>
        <v>1.3767987301587306</v>
      </c>
      <c r="I49" s="34">
        <f>'[4]SC 2017'!$F109</f>
        <v>1603</v>
      </c>
      <c r="J49" s="23">
        <f>'[4]SC 2017'!$R$113</f>
        <v>1.3706923174603176</v>
      </c>
      <c r="K49" s="34">
        <f>'[4]SC 2018'!$F109</f>
        <v>1422</v>
      </c>
      <c r="L49" s="23">
        <f>'[4]SC 2018'!$R$113</f>
        <v>1.3193673650793649</v>
      </c>
      <c r="M49" s="25">
        <f t="shared" si="5"/>
        <v>1512.5</v>
      </c>
      <c r="N49" s="86">
        <f t="shared" si="5"/>
        <v>1.3450298412698412</v>
      </c>
      <c r="P49" s="1">
        <f t="shared" si="6"/>
        <v>-2.4970158730158953E-2</v>
      </c>
      <c r="Q49">
        <v>1</v>
      </c>
      <c r="S49" s="126">
        <v>1487</v>
      </c>
      <c r="T49" s="23">
        <v>1.37</v>
      </c>
      <c r="U49" s="123">
        <f t="shared" si="7"/>
        <v>-2.4970158730158953E-2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'[4]NC 2015'!$C$109</f>
        <v>4942</v>
      </c>
      <c r="F50" s="23">
        <f>'[4]NC 2015'!$I$113</f>
        <v>3.1916720000000001</v>
      </c>
      <c r="G50" s="34">
        <f>'[4]NC 2016'!$C$109</f>
        <v>3925</v>
      </c>
      <c r="H50" s="23">
        <f>'[4]NC 2016'!$I$113</f>
        <v>2.2299314285714287</v>
      </c>
      <c r="I50" s="34">
        <f>'[4]NC 2017'!$C109</f>
        <v>4097</v>
      </c>
      <c r="J50" s="23">
        <f>'[4]NC 2017'!$I$113</f>
        <v>2.2017139047619048</v>
      </c>
      <c r="K50" s="34">
        <f>'[4]NC 2018'!$C109</f>
        <v>3522</v>
      </c>
      <c r="L50" s="23">
        <f>'[4]NC 2018'!$I$113</f>
        <v>2.0231504761904762</v>
      </c>
      <c r="M50" s="25">
        <f t="shared" si="5"/>
        <v>3809.5</v>
      </c>
      <c r="N50" s="86">
        <f t="shared" si="5"/>
        <v>2.1124321904761905</v>
      </c>
      <c r="P50" s="1">
        <f t="shared" si="6"/>
        <v>-0.10756780952380973</v>
      </c>
      <c r="Q50">
        <v>2</v>
      </c>
      <c r="S50" s="126">
        <v>4011</v>
      </c>
      <c r="T50" s="23">
        <v>2.2200000000000002</v>
      </c>
      <c r="U50" s="123">
        <f t="shared" si="7"/>
        <v>-0.10756780952380973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'[4]NEC 2015'!$C$109</f>
        <v>1226</v>
      </c>
      <c r="F51" s="23">
        <f>'[4]NEC 2015'!$H$113</f>
        <v>0.62349333333333334</v>
      </c>
      <c r="G51" s="34">
        <f>'[4]NEC 2016'!$C$109</f>
        <v>643</v>
      </c>
      <c r="H51" s="23">
        <f>'[4]NEC 2016'!$H$113</f>
        <v>0.5306709841269841</v>
      </c>
      <c r="I51" s="34">
        <f>'[4]NEC 2017'!$C109</f>
        <v>740</v>
      </c>
      <c r="J51" s="23">
        <f>'[4]NEC 2017'!$H$113</f>
        <v>0.4800626031746032</v>
      </c>
      <c r="K51" s="34">
        <f>'[4]NEC 2018'!$C109</f>
        <v>673</v>
      </c>
      <c r="L51" s="23">
        <f>'[4]NEC 2018'!$H$113</f>
        <v>0.54108266666666671</v>
      </c>
      <c r="M51" s="25">
        <f t="shared" si="5"/>
        <v>706.5</v>
      </c>
      <c r="N51" s="81">
        <f t="shared" si="5"/>
        <v>0.51057263492063498</v>
      </c>
      <c r="P51" s="1">
        <f t="shared" si="6"/>
        <v>5.7263492063497345E-4</v>
      </c>
      <c r="S51" s="126">
        <v>692</v>
      </c>
      <c r="T51" s="23">
        <v>0.51</v>
      </c>
      <c r="U51" s="123">
        <f t="shared" si="7"/>
        <v>5.7263492063497345E-4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'[4]SC 2015'!$H$109</f>
        <v>589</v>
      </c>
      <c r="F52" s="23">
        <f>'[4]SC 2015'!$T$113</f>
        <v>0.35853650793650793</v>
      </c>
      <c r="G52" s="34">
        <f>'[4]SC 2016'!$H$109</f>
        <v>580</v>
      </c>
      <c r="H52" s="23">
        <f>'[4]SC 2016'!$T$113</f>
        <v>0.37553041269841275</v>
      </c>
      <c r="I52" s="34">
        <f>'[4]SC 2017'!$H109</f>
        <v>431</v>
      </c>
      <c r="J52" s="23">
        <f>'[4]SC 2017'!$T$113</f>
        <v>0.31923301587301589</v>
      </c>
      <c r="K52" s="34">
        <f>'[4]SC 2018'!$H109</f>
        <v>485</v>
      </c>
      <c r="L52" s="23">
        <f>'[4]SC 2018'!$T$113</f>
        <v>0.29741117460317462</v>
      </c>
      <c r="M52" s="25">
        <f t="shared" si="5"/>
        <v>458</v>
      </c>
      <c r="N52" s="81">
        <f t="shared" si="5"/>
        <v>0.30832209523809528</v>
      </c>
      <c r="P52" s="1">
        <f t="shared" si="6"/>
        <v>-4.1677904761904694E-2</v>
      </c>
      <c r="S52" s="126">
        <v>506</v>
      </c>
      <c r="T52" s="23">
        <v>0.35</v>
      </c>
      <c r="U52" s="123">
        <f t="shared" si="7"/>
        <v>-4.1677904761904694E-2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'[4]NE 2015'!$F$109</f>
        <v>1664</v>
      </c>
      <c r="F53" s="23">
        <f>'[4]NE 2015'!$T$113</f>
        <v>1.3639457777777779</v>
      </c>
      <c r="G53" s="34">
        <f>'[4]NE 2016'!$F$109</f>
        <v>1394</v>
      </c>
      <c r="H53" s="23">
        <f>'[4]NE 2016'!$T$113</f>
        <v>1.2180386031746033</v>
      </c>
      <c r="I53" s="34">
        <f>'[4]NE 2017'!$F109</f>
        <v>1419</v>
      </c>
      <c r="J53" s="23">
        <f>'[4]NE 2017'!$T$113</f>
        <v>1.3175818412698415</v>
      </c>
      <c r="K53" s="34">
        <f>'[4]NE 2018'!$F109</f>
        <v>1431</v>
      </c>
      <c r="L53" s="23">
        <f>'[4]NE 2018'!$T$113</f>
        <v>1.1520932063492062</v>
      </c>
      <c r="M53" s="25">
        <f t="shared" si="5"/>
        <v>1425</v>
      </c>
      <c r="N53" s="86">
        <f t="shared" si="5"/>
        <v>1.2348375238095239</v>
      </c>
      <c r="P53" s="1">
        <f t="shared" si="6"/>
        <v>-3.5162476190476077E-2</v>
      </c>
      <c r="Q53">
        <v>1</v>
      </c>
      <c r="S53" s="126">
        <v>1407</v>
      </c>
      <c r="T53" s="23">
        <v>1.27</v>
      </c>
      <c r="U53" s="123">
        <f t="shared" si="7"/>
        <v>-3.5162476190476077E-2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'[4]NE 2015'!$G$109</f>
        <v>1494</v>
      </c>
      <c r="F54" s="23">
        <f>'[4]NE 2015'!$U$113</f>
        <v>1.1340516825396825</v>
      </c>
      <c r="G54" s="34">
        <f>'[4]NE 2016'!$G$109</f>
        <v>1026</v>
      </c>
      <c r="H54" s="23">
        <f>'[4]NE 2016'!$U$113</f>
        <v>1.0709931428571429</v>
      </c>
      <c r="I54" s="34">
        <f>'[4]NE 2017'!$G109</f>
        <v>759</v>
      </c>
      <c r="J54" s="23">
        <f>'[4]NE 2017'!$U$113</f>
        <v>0.77243631746031749</v>
      </c>
      <c r="K54" s="34">
        <f>'[4]NE 2018'!$G109</f>
        <v>869</v>
      </c>
      <c r="L54" s="23">
        <f>'[4]NE 2018'!$U$113</f>
        <v>0.77783403174603183</v>
      </c>
      <c r="M54" s="25">
        <f t="shared" si="5"/>
        <v>814</v>
      </c>
      <c r="N54" s="81">
        <f t="shared" si="5"/>
        <v>0.77513517460317471</v>
      </c>
      <c r="P54" s="1">
        <f t="shared" si="6"/>
        <v>-0.14486482539682533</v>
      </c>
      <c r="S54" s="126">
        <v>893</v>
      </c>
      <c r="T54" s="23">
        <v>0.92</v>
      </c>
      <c r="U54" s="123">
        <f t="shared" si="7"/>
        <v>-0.14486482539682533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'[4]SE 2015'!$K$109</f>
        <v>1274</v>
      </c>
      <c r="F55" s="23">
        <f>'[4]SE 2015'!$AB$113</f>
        <v>1.0904563809523811</v>
      </c>
      <c r="G55" s="34">
        <f>'[4]SE 2016'!$K$109</f>
        <v>1009</v>
      </c>
      <c r="H55" s="23">
        <f>'[4]SE 2016'!$AB$113</f>
        <v>0.86224888888888895</v>
      </c>
      <c r="I55" s="34">
        <f>'[4]SE 2017'!$K109</f>
        <v>954</v>
      </c>
      <c r="J55" s="23">
        <f>'[4]SE 2017'!$AB$113</f>
        <v>0.89710730158730179</v>
      </c>
      <c r="K55" s="34">
        <f>'[4]SE 2018'!$K109</f>
        <v>1091</v>
      </c>
      <c r="L55" s="23">
        <f>'[4]SE 2018'!$AB$113</f>
        <v>0.82846133333333338</v>
      </c>
      <c r="M55" s="25">
        <f t="shared" si="5"/>
        <v>1022.5</v>
      </c>
      <c r="N55" s="81">
        <f t="shared" si="5"/>
        <v>0.86278431746031758</v>
      </c>
      <c r="P55" s="1">
        <f t="shared" si="6"/>
        <v>-1.721568253968242E-2</v>
      </c>
      <c r="S55" s="126">
        <v>982</v>
      </c>
      <c r="T55" s="23">
        <v>0.88</v>
      </c>
      <c r="U55" s="123">
        <f t="shared" si="7"/>
        <v>-1.721568253968242E-2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'[4]NE 2015'!$I$109</f>
        <v>487</v>
      </c>
      <c r="F56" s="23">
        <f>'[4]NE 2015'!$W$113</f>
        <v>0.4072986666666667</v>
      </c>
      <c r="G56" s="34">
        <f>'[4]NE 2016'!$I$109</f>
        <v>423</v>
      </c>
      <c r="H56" s="23">
        <f>'[4]NE 2016'!$W$113</f>
        <v>0.31793485714285719</v>
      </c>
      <c r="I56" s="34">
        <f>'[4]NE 2017'!$I109</f>
        <v>539</v>
      </c>
      <c r="J56" s="23">
        <f>'[4]NE 2017'!$W$113</f>
        <v>0.30024914285714288</v>
      </c>
      <c r="K56" s="34">
        <f>'[4]NE 2018'!$I109</f>
        <v>441</v>
      </c>
      <c r="L56" s="23">
        <f>'[4]NE 2018'!$W$113</f>
        <v>0.30778704761904768</v>
      </c>
      <c r="M56" s="25">
        <f t="shared" si="5"/>
        <v>490</v>
      </c>
      <c r="N56" s="81">
        <f t="shared" si="5"/>
        <v>0.30401809523809531</v>
      </c>
      <c r="P56" s="1">
        <f t="shared" si="6"/>
        <v>-5.9819047619046883E-3</v>
      </c>
      <c r="S56" s="126">
        <v>481</v>
      </c>
      <c r="T56" s="23">
        <v>0.31</v>
      </c>
      <c r="U56" s="123">
        <f t="shared" si="7"/>
        <v>-5.9819047619046883E-3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'[4]SE 2015'!$M$109</f>
        <v>1174</v>
      </c>
      <c r="F57" s="23">
        <f>'[4]SE 2015'!$AD$113</f>
        <v>0.71884520634920634</v>
      </c>
      <c r="G57" s="34">
        <f>'[4]SE 2016'!$M$109</f>
        <v>985</v>
      </c>
      <c r="H57" s="23">
        <f>'[4]SE 2016'!$AD$113</f>
        <v>0.6570854603174604</v>
      </c>
      <c r="I57" s="34">
        <f>'[4]SE 2017'!$M109</f>
        <v>779</v>
      </c>
      <c r="J57" s="23">
        <f>'[4]SE 2017'!$AD$113</f>
        <v>0.51318628571428582</v>
      </c>
      <c r="K57" s="34">
        <f>'[4]SE 2018'!$M109</f>
        <v>898</v>
      </c>
      <c r="L57" s="23">
        <f>'[4]SE 2018'!$AD$113</f>
        <v>0.53596342857142865</v>
      </c>
      <c r="M57" s="25">
        <f t="shared" si="5"/>
        <v>838.5</v>
      </c>
      <c r="N57" s="81">
        <f t="shared" si="5"/>
        <v>0.52457485714285723</v>
      </c>
      <c r="P57" s="1">
        <f t="shared" si="6"/>
        <v>-6.5425142857142737E-2</v>
      </c>
      <c r="S57" s="126">
        <v>882</v>
      </c>
      <c r="T57" s="23">
        <v>0.59</v>
      </c>
      <c r="U57" s="123">
        <f t="shared" si="7"/>
        <v>-6.5425142857142737E-2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'[4]SC 2015'!$I$109</f>
        <v>638</v>
      </c>
      <c r="F58" s="23">
        <f>'[4]SC 2015'!$U$113</f>
        <v>0.38750196825396827</v>
      </c>
      <c r="G58" s="34">
        <f>'[4]SC 2016'!$I$109</f>
        <v>783</v>
      </c>
      <c r="H58" s="23">
        <f>'[4]SC 2016'!$U$113</f>
        <v>0.3252761904761905</v>
      </c>
      <c r="I58" s="34">
        <f>'[4]SC 2017'!$I109</f>
        <v>351</v>
      </c>
      <c r="J58" s="23">
        <f>'[4]SC 2017'!$U$113</f>
        <v>0.24248406349206347</v>
      </c>
      <c r="K58" s="34">
        <f>'[4]SC 2018'!$I109</f>
        <v>258</v>
      </c>
      <c r="L58" s="23">
        <f>'[4]SC 2018'!$U$113</f>
        <v>0.18402285714285715</v>
      </c>
      <c r="M58" s="25">
        <f t="shared" si="5"/>
        <v>304.5</v>
      </c>
      <c r="N58" s="81">
        <f t="shared" si="5"/>
        <v>0.21325346031746031</v>
      </c>
      <c r="P58" s="1">
        <f t="shared" si="6"/>
        <v>-6.6746539682539713E-2</v>
      </c>
      <c r="S58" s="126">
        <v>567</v>
      </c>
      <c r="T58" s="23">
        <v>0.28000000000000003</v>
      </c>
      <c r="U58" s="123">
        <f t="shared" si="7"/>
        <v>-6.6746539682539713E-2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'[4]SC 2015'!$J$109</f>
        <v>185</v>
      </c>
      <c r="F59" s="23">
        <f>'[4]SC 2015'!$V$113</f>
        <v>0.298368380952381</v>
      </c>
      <c r="G59" s="34">
        <f>'[4]SC 2016'!$J$109</f>
        <v>234</v>
      </c>
      <c r="H59" s="23">
        <f>'[4]SC 2016'!$V$113</f>
        <v>0.27482730158730162</v>
      </c>
      <c r="I59" s="34">
        <f>'[4]SC 2017'!$J109</f>
        <v>168</v>
      </c>
      <c r="J59" s="23">
        <f>'[4]SC 2017'!$V$113</f>
        <v>0.29984584126984121</v>
      </c>
      <c r="K59" s="34">
        <f>'[4]SC 2018'!$J109</f>
        <v>126</v>
      </c>
      <c r="L59" s="23">
        <f>'[4]SC 2018'!$V$113</f>
        <v>0.19415911111111112</v>
      </c>
      <c r="M59" s="25">
        <f t="shared" si="5"/>
        <v>147</v>
      </c>
      <c r="N59" s="81">
        <f t="shared" si="5"/>
        <v>0.24700247619047616</v>
      </c>
      <c r="P59" s="1">
        <f t="shared" si="6"/>
        <v>-4.2997523809523819E-2</v>
      </c>
      <c r="S59" s="126">
        <v>201</v>
      </c>
      <c r="T59" s="23">
        <v>0.28999999999999998</v>
      </c>
      <c r="U59" s="123">
        <f t="shared" si="7"/>
        <v>-4.2997523809523819E-2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'[4]SW 2015'!$H$109</f>
        <v>1139</v>
      </c>
      <c r="F60" s="23">
        <f>'[4]SW 2015'!$S$113</f>
        <v>0.26108050793650789</v>
      </c>
      <c r="G60" s="34">
        <f>'[4]SW 2016'!$H$109</f>
        <v>387</v>
      </c>
      <c r="H60" s="23">
        <f>'[4]SW 2016'!$S$113</f>
        <v>0.10918019047619049</v>
      </c>
      <c r="I60" s="34">
        <f>'[4]SW 2017'!$H109</f>
        <v>295</v>
      </c>
      <c r="J60" s="23">
        <f>'[4]SW 2017'!$S$113</f>
        <v>0.12791111111111114</v>
      </c>
      <c r="K60" s="34">
        <f>'[4]SW 2018'!$H109</f>
        <v>178</v>
      </c>
      <c r="L60" s="23">
        <f>'[4]SW 2018'!$S$113</f>
        <v>6.4569396825396821E-2</v>
      </c>
      <c r="M60" s="25">
        <f t="shared" si="5"/>
        <v>236.5</v>
      </c>
      <c r="N60" s="81">
        <f t="shared" si="5"/>
        <v>9.6240253968253975E-2</v>
      </c>
      <c r="P60" s="1">
        <f t="shared" si="6"/>
        <v>-2.3759746031746021E-2</v>
      </c>
      <c r="S60" s="126">
        <v>341</v>
      </c>
      <c r="T60" s="23">
        <v>0.12</v>
      </c>
      <c r="U60" s="123">
        <f t="shared" si="7"/>
        <v>-2.3759746031746021E-2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'[4] EC 2015'!$C$109</f>
        <v>462</v>
      </c>
      <c r="F61" s="23">
        <f>'[4] EC 2015'!$K$113</f>
        <v>0.31462869841269842</v>
      </c>
      <c r="G61" s="34">
        <f>'[4]EC 2016 '!$C$109</f>
        <v>345</v>
      </c>
      <c r="H61" s="23">
        <f>'[4]EC 2016 '!$K$113</f>
        <v>0.25154704761904761</v>
      </c>
      <c r="I61" s="34">
        <f>'[4]EC 2017 '!$C109</f>
        <v>442</v>
      </c>
      <c r="J61" s="23">
        <f>'[4]EC 2017 '!$I$113</f>
        <v>0.26296800000000004</v>
      </c>
      <c r="K61" s="127">
        <f>'[4]EC 2018'!C109</f>
        <v>207</v>
      </c>
      <c r="L61" s="23">
        <f>'[4]EC 2018'!I113</f>
        <v>0.14920088888888888</v>
      </c>
      <c r="M61" s="25">
        <f t="shared" si="5"/>
        <v>324.5</v>
      </c>
      <c r="N61" s="81">
        <f t="shared" si="5"/>
        <v>0.20608444444444446</v>
      </c>
      <c r="P61" s="1">
        <f t="shared" si="6"/>
        <v>-5.391555555555555E-2</v>
      </c>
      <c r="S61" s="126">
        <v>394</v>
      </c>
      <c r="T61" s="23">
        <v>0.26</v>
      </c>
      <c r="U61" s="123">
        <f t="shared" si="7"/>
        <v>-5.391555555555555E-2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'[4]NE 2015'!$K$109</f>
        <v>573</v>
      </c>
      <c r="F62" s="23">
        <f>'[4]NE 2015'!$Y$113</f>
        <v>0.43609790476190474</v>
      </c>
      <c r="G62" s="34">
        <f>'[4]NE 2016'!$K$109</f>
        <v>597</v>
      </c>
      <c r="H62" s="23">
        <f>'[4]NE 2016'!$Y$113</f>
        <v>0.51575149206349202</v>
      </c>
      <c r="I62" s="34">
        <f>'[4]NE 2017'!$K109</f>
        <v>570</v>
      </c>
      <c r="J62" s="23">
        <f>'[4]NE 2017'!$Y$113</f>
        <v>0.5181688888888889</v>
      </c>
      <c r="K62" s="34">
        <f>'[4]NE 2018'!$K109</f>
        <v>936</v>
      </c>
      <c r="L62" s="23">
        <f>'[4]NE 2018'!$Y$113</f>
        <v>0.76340977777777785</v>
      </c>
      <c r="M62" s="25">
        <f t="shared" si="5"/>
        <v>753</v>
      </c>
      <c r="N62" s="81">
        <f t="shared" si="5"/>
        <v>0.64078933333333343</v>
      </c>
      <c r="P62" s="1">
        <f t="shared" si="6"/>
        <v>0.12078933333333342</v>
      </c>
      <c r="S62" s="126">
        <v>584</v>
      </c>
      <c r="T62" s="23">
        <v>0.52</v>
      </c>
      <c r="U62" s="123">
        <f t="shared" si="7"/>
        <v>0.12078933333333342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'[4] EC 2015'!$D$109</f>
        <v>2505</v>
      </c>
      <c r="F63" s="23">
        <f>'[4] EC 2015'!$L$113</f>
        <v>1.4635840000000002</v>
      </c>
      <c r="G63" s="34">
        <f>'[4]EC 2016 '!$D$109</f>
        <v>2211</v>
      </c>
      <c r="H63" s="23">
        <f>'[4]EC 2016 '!$L$113</f>
        <v>1.3946796190476192</v>
      </c>
      <c r="I63" s="34">
        <f>'[4]EC 2017 '!$D109</f>
        <v>2319</v>
      </c>
      <c r="J63" s="23">
        <f>'[4]EC 2017 '!$J$113</f>
        <v>1.3050021587301588</v>
      </c>
      <c r="K63" s="127">
        <f>'[4]EC 2018'!D109</f>
        <v>2203</v>
      </c>
      <c r="L63" s="23">
        <f>'[4]EC 2018'!J113</f>
        <v>1.4801928888888887</v>
      </c>
      <c r="M63" s="25">
        <f t="shared" si="5"/>
        <v>2261</v>
      </c>
      <c r="N63" s="86">
        <f t="shared" si="5"/>
        <v>1.3925975238095236</v>
      </c>
      <c r="P63" s="1">
        <f t="shared" si="6"/>
        <v>4.259752380952353E-2</v>
      </c>
      <c r="Q63">
        <v>1</v>
      </c>
      <c r="S63" s="126">
        <v>2265</v>
      </c>
      <c r="T63" s="23">
        <v>1.35</v>
      </c>
      <c r="U63" s="123">
        <f t="shared" si="7"/>
        <v>4.259752380952353E-2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34">
        <f>'[4]SE 2015'!$O$109</f>
        <v>1014</v>
      </c>
      <c r="F64" s="23">
        <f>'[4]SE 2015'!$AF$113</f>
        <v>0.70825638095238097</v>
      </c>
      <c r="G64" s="102">
        <f>'[4]SE 2016'!$O$109</f>
        <v>1419</v>
      </c>
      <c r="H64" s="103">
        <f>'[4]SE 2016'!$AF$113</f>
        <v>0.82645688888888891</v>
      </c>
      <c r="I64" s="102">
        <f>'[4]SE 2017'!$O109</f>
        <v>921</v>
      </c>
      <c r="J64" s="103">
        <f>'[4]SE 2017'!$AF$113</f>
        <v>0.6689182222222223</v>
      </c>
      <c r="K64" s="102">
        <f>'[4]SE 2018'!$O109</f>
        <v>611</v>
      </c>
      <c r="L64" s="103">
        <f>'[4]SE 2018'!$AF$113</f>
        <v>0.60513993650793652</v>
      </c>
      <c r="M64" s="25">
        <f t="shared" si="5"/>
        <v>766</v>
      </c>
      <c r="N64" s="81">
        <f t="shared" si="5"/>
        <v>0.63702907936507946</v>
      </c>
      <c r="P64" s="106">
        <f t="shared" si="6"/>
        <v>-0.11297092063492054</v>
      </c>
      <c r="Q64" s="107"/>
      <c r="S64" s="128">
        <v>1170</v>
      </c>
      <c r="T64" s="103">
        <v>0.75</v>
      </c>
      <c r="U64" s="129">
        <f t="shared" si="7"/>
        <v>-0.11297092063492054</v>
      </c>
      <c r="V64" s="130">
        <v>0.75</v>
      </c>
    </row>
    <row r="65" spans="1:25" ht="15.75" x14ac:dyDescent="0.25">
      <c r="B65" s="15" t="s">
        <v>93</v>
      </c>
      <c r="E65" s="61">
        <f t="shared" ref="E65:N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36905</v>
      </c>
      <c r="L65" s="111">
        <f t="shared" si="8"/>
        <v>25.223675936507941</v>
      </c>
      <c r="M65" s="40">
        <f t="shared" si="8"/>
        <v>37559.5</v>
      </c>
      <c r="N65" s="112">
        <f t="shared" si="8"/>
        <v>25.749733396825398</v>
      </c>
      <c r="O65" s="15"/>
      <c r="P65" s="67">
        <f>SUM(P26:P64)</f>
        <v>-1.2802666031746022</v>
      </c>
      <c r="Q65" s="15">
        <f>SUM(Q26:Q64)</f>
        <v>10</v>
      </c>
      <c r="S65" s="131">
        <f>SUM(S26:S64)</f>
        <v>39228</v>
      </c>
      <c r="T65" s="132">
        <f>SUM(T26:T64)</f>
        <v>27.030000000000005</v>
      </c>
      <c r="U65" s="133">
        <f>SUM(U26:U64)</f>
        <v>-1.2802666031746022</v>
      </c>
      <c r="V65" s="114">
        <f>SUM(V26:V64)</f>
        <v>27.030000000000005</v>
      </c>
    </row>
    <row r="66" spans="1:25" x14ac:dyDescent="0.2">
      <c r="G66" s="2"/>
      <c r="V66" s="55"/>
    </row>
    <row r="67" spans="1:25" ht="16.5" thickBot="1" x14ac:dyDescent="0.3">
      <c r="B67" s="15" t="s">
        <v>94</v>
      </c>
      <c r="E67" s="73">
        <f t="shared" ref="E67:N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163034</v>
      </c>
      <c r="L67" s="74">
        <f t="shared" si="9"/>
        <v>151.66158247619046</v>
      </c>
      <c r="M67" s="73">
        <f t="shared" si="9"/>
        <v>163600.5</v>
      </c>
      <c r="N67" s="75">
        <f t="shared" si="9"/>
        <v>153.68345396825399</v>
      </c>
      <c r="O67" s="15"/>
      <c r="P67" s="15"/>
      <c r="Q67" s="15"/>
      <c r="S67" s="134">
        <f>S23+S65</f>
        <v>163600</v>
      </c>
      <c r="T67" s="135">
        <f>T23+T65</f>
        <v>155.32999999999998</v>
      </c>
      <c r="U67" s="136">
        <f>U23+U65</f>
        <v>-1.6465460317460285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5" ht="15.75" x14ac:dyDescent="0.25">
      <c r="M70" s="77"/>
    </row>
    <row r="71" spans="1:25" ht="15.75" x14ac:dyDescent="0.25">
      <c r="E71" s="78"/>
      <c r="M71" s="79"/>
      <c r="V71" s="138"/>
    </row>
    <row r="77" spans="1:25" s="1" customFormat="1" x14ac:dyDescent="0.2">
      <c r="A77"/>
      <c r="B77"/>
      <c r="C77"/>
      <c r="D77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Y78"/>
  <sheetViews>
    <sheetView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X14" sqref="X14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21875" style="1" hidden="1" customWidth="1"/>
    <col min="6" max="6" width="8.88671875" style="1" hidden="1" customWidth="1"/>
    <col min="7" max="7" width="11.21875" style="1" hidden="1" customWidth="1"/>
    <col min="8" max="8" width="8.88671875" style="1" hidden="1" customWidth="1"/>
    <col min="9" max="9" width="11.664062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</cols>
  <sheetData>
    <row r="1" spans="1:22" ht="12.75" customHeight="1" x14ac:dyDescent="0.2"/>
    <row r="2" spans="1:22" ht="18" x14ac:dyDescent="0.25">
      <c r="A2" s="154" t="s">
        <v>147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39"/>
      <c r="S2" s="119"/>
    </row>
    <row r="3" spans="1:22" ht="15.75" x14ac:dyDescent="0.25">
      <c r="A3" s="155" t="s">
        <v>98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40"/>
      <c r="S3" s="140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99</v>
      </c>
      <c r="F5" s="5" t="s">
        <v>100</v>
      </c>
      <c r="G5" s="4" t="s">
        <v>113</v>
      </c>
      <c r="H5" s="5" t="s">
        <v>114</v>
      </c>
      <c r="I5" s="4" t="s">
        <v>135</v>
      </c>
      <c r="J5" s="5" t="s">
        <v>136</v>
      </c>
      <c r="K5" s="4" t="s">
        <v>148</v>
      </c>
      <c r="L5" s="5" t="s">
        <v>149</v>
      </c>
      <c r="M5" s="5" t="s">
        <v>150</v>
      </c>
      <c r="N5" s="5" t="s">
        <v>151</v>
      </c>
      <c r="O5" s="8" t="s">
        <v>139</v>
      </c>
      <c r="P5" s="5" t="s">
        <v>140</v>
      </c>
      <c r="Q5" s="8" t="s">
        <v>141</v>
      </c>
      <c r="R5" s="8"/>
      <c r="S5" s="9" t="s">
        <v>152</v>
      </c>
      <c r="T5" s="89" t="s">
        <v>153</v>
      </c>
      <c r="U5" s="89" t="s">
        <v>120</v>
      </c>
      <c r="V5" s="90" t="s">
        <v>154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'[5]EC 2016 '!$B$109</f>
        <v>23903</v>
      </c>
      <c r="F9" s="23">
        <f>'[5]EC 2016 '!$J$113</f>
        <v>26.895386793650793</v>
      </c>
      <c r="G9" s="24">
        <f>'[5]EC 2017 '!$B$109</f>
        <v>24792</v>
      </c>
      <c r="H9" s="23">
        <f>'[5]EC 2017 '!$H$113</f>
        <v>29.24419263492064</v>
      </c>
      <c r="I9" s="24">
        <f>'[5]EC 2018'!$B$109</f>
        <v>24136</v>
      </c>
      <c r="J9" s="23">
        <f>'[5]EC 2018'!$H$113</f>
        <v>28.211931936507931</v>
      </c>
      <c r="K9" s="24">
        <f>'[5]EC 2019'!$B$109</f>
        <v>21408</v>
      </c>
      <c r="L9" s="23">
        <f>'[5]EC 2019'!$H$113</f>
        <v>29.085548698412698</v>
      </c>
      <c r="M9" s="25">
        <f>AVERAGE(I9,K9)</f>
        <v>22772</v>
      </c>
      <c r="N9" s="81">
        <f>AVERAGE(J9,L9)</f>
        <v>28.648740317460316</v>
      </c>
      <c r="O9" s="67">
        <f>21+1</f>
        <v>22</v>
      </c>
      <c r="P9" s="121">
        <f t="shared" ref="P9:P22" si="0">O9-N9</f>
        <v>-6.6487403174603159</v>
      </c>
      <c r="Q9" s="37">
        <f>+P9/O9</f>
        <v>-0.30221546897546891</v>
      </c>
      <c r="R9"/>
      <c r="S9" s="25">
        <v>24464</v>
      </c>
      <c r="T9" s="23">
        <v>28.73</v>
      </c>
      <c r="U9" s="123">
        <f t="shared" ref="U9:U22" si="1">N9-T9</f>
        <v>-8.1259682539684519E-2</v>
      </c>
      <c r="V9" s="96">
        <v>28.07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'[5]NE 2016'!$H$109</f>
        <v>3509</v>
      </c>
      <c r="F10" s="23">
        <f>'[5]NE 2016'!$V$113</f>
        <v>3.1106358095238096</v>
      </c>
      <c r="G10" s="24">
        <f>'[5]NE 2017'!$H$109</f>
        <v>3963</v>
      </c>
      <c r="H10" s="23">
        <f>'[5]NE 2017'!$V$113</f>
        <v>3.3310247619047613</v>
      </c>
      <c r="I10" s="24">
        <f>'[5]NE 2018'!$H$109</f>
        <v>4453</v>
      </c>
      <c r="J10" s="23">
        <f>'[5]NE 2018'!$V$113</f>
        <v>3.4290553650793649</v>
      </c>
      <c r="K10" s="24">
        <f>'[5]NE 2019'!$H$109</f>
        <v>4117</v>
      </c>
      <c r="L10" s="23">
        <f>'[5]NE 2019'!$V$113</f>
        <v>3.5050349206349205</v>
      </c>
      <c r="M10" s="25">
        <f t="shared" ref="M10:N22" si="2">AVERAGE(I10,K10)</f>
        <v>4285</v>
      </c>
      <c r="N10" s="81">
        <f t="shared" si="2"/>
        <v>3.4670451428571427</v>
      </c>
      <c r="O10" s="67">
        <v>3</v>
      </c>
      <c r="P10" s="30">
        <f t="shared" si="0"/>
        <v>-0.46704514285714271</v>
      </c>
      <c r="Q10" s="29">
        <f t="shared" ref="Q10:Q22" si="3">+P10/O10</f>
        <v>-0.15568171428571423</v>
      </c>
      <c r="R10"/>
      <c r="S10" s="25">
        <v>4208</v>
      </c>
      <c r="T10" s="23">
        <v>3.38</v>
      </c>
      <c r="U10" s="123">
        <f t="shared" si="1"/>
        <v>8.7045142857142821E-2</v>
      </c>
      <c r="V10" s="96">
        <v>3.22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'[5]NE 2016'!$L$109</f>
        <v>2562</v>
      </c>
      <c r="F11" s="23">
        <f>'[5]NE 2016'!$Z$113</f>
        <v>2.0836446984126984</v>
      </c>
      <c r="G11" s="24">
        <f>'[5]NE 2017'!$L$109</f>
        <v>2350</v>
      </c>
      <c r="H11" s="23">
        <f>'[5]NE 2017'!$Z$113</f>
        <v>2.2160831746031753</v>
      </c>
      <c r="I11" s="24">
        <f>'[5]NE 2018'!$L$109</f>
        <v>2470</v>
      </c>
      <c r="J11" s="23">
        <f>'[5]NE 2018'!$Z$113</f>
        <v>2.061042285714286</v>
      </c>
      <c r="K11" s="24">
        <f>'[5]NE 2019'!$L$109</f>
        <v>2703</v>
      </c>
      <c r="L11" s="23">
        <f>'[5]NE 2019'!$Z$113</f>
        <v>2.0634629841269843</v>
      </c>
      <c r="M11" s="25">
        <f t="shared" si="2"/>
        <v>2586.5</v>
      </c>
      <c r="N11" s="81">
        <f t="shared" si="2"/>
        <v>2.0622526349206352</v>
      </c>
      <c r="O11" s="67">
        <v>2</v>
      </c>
      <c r="P11" s="30">
        <f t="shared" si="0"/>
        <v>-6.2252634920635153E-2</v>
      </c>
      <c r="Q11" s="29">
        <f t="shared" si="3"/>
        <v>-3.1126317460317576E-2</v>
      </c>
      <c r="R11"/>
      <c r="S11" s="25">
        <v>2410</v>
      </c>
      <c r="T11" s="23">
        <v>2.14</v>
      </c>
      <c r="U11" s="123">
        <f t="shared" si="1"/>
        <v>-7.7747365079364972E-2</v>
      </c>
      <c r="V11" s="96">
        <v>2.15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'[5]NE 2016'!$J$109</f>
        <v>1295</v>
      </c>
      <c r="F12" s="23">
        <f>'[5]NE 2016'!$X$113</f>
        <v>2.0070926984126984</v>
      </c>
      <c r="G12" s="24">
        <f>'[5]NE 2017'!$J$109</f>
        <v>832</v>
      </c>
      <c r="H12" s="23">
        <f>'[5]NE 2017'!$X$113</f>
        <v>1.4347573333333334</v>
      </c>
      <c r="I12" s="24">
        <f>'[5]NE 2018'!$J$109</f>
        <v>896</v>
      </c>
      <c r="J12" s="23">
        <f>'[5]NE 2018'!$X$113</f>
        <v>1.5031695238095242</v>
      </c>
      <c r="K12" s="24">
        <f>'[5]NE 2019'!$J$109</f>
        <v>1027</v>
      </c>
      <c r="L12" s="23">
        <f>'[5]NE 2019'!$X$113</f>
        <v>1.6111159365079366</v>
      </c>
      <c r="M12" s="25">
        <f t="shared" si="2"/>
        <v>961.5</v>
      </c>
      <c r="N12" s="81">
        <f t="shared" si="2"/>
        <v>1.5571427301587304</v>
      </c>
      <c r="O12" s="67">
        <v>2.5</v>
      </c>
      <c r="P12" s="124">
        <f t="shared" si="0"/>
        <v>0.94285726984126961</v>
      </c>
      <c r="Q12" s="37">
        <f t="shared" si="3"/>
        <v>0.37714290793650784</v>
      </c>
      <c r="R12"/>
      <c r="S12" s="25">
        <v>864</v>
      </c>
      <c r="T12" s="23">
        <v>1.47</v>
      </c>
      <c r="U12" s="123">
        <f t="shared" si="1"/>
        <v>8.7142730158730419E-2</v>
      </c>
      <c r="V12" s="96">
        <v>1.72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'[5]NEC 2016'!$B$109</f>
        <v>14388</v>
      </c>
      <c r="F13" s="23">
        <f>'[5]NEC 2016'!$G$113</f>
        <v>15.020403174603175</v>
      </c>
      <c r="G13" s="24">
        <f>'[5]NEC 2017'!$B$109</f>
        <v>15455</v>
      </c>
      <c r="H13" s="23">
        <f>'[5]NEC 2017'!$G$113</f>
        <v>15.732538666666668</v>
      </c>
      <c r="I13" s="24">
        <f>'[5]NEC 2018'!$B$109</f>
        <v>15171</v>
      </c>
      <c r="J13" s="23">
        <f>'[5]NEC 2018'!$G$113</f>
        <v>14.924813079365077</v>
      </c>
      <c r="K13" s="24">
        <f>'[5]NEC 2019'!$B$109</f>
        <v>15455</v>
      </c>
      <c r="L13" s="23">
        <f>'[5]NEC 2019'!$G$113</f>
        <v>15.500693206349208</v>
      </c>
      <c r="M13" s="25">
        <f t="shared" si="2"/>
        <v>15313</v>
      </c>
      <c r="N13" s="81">
        <f t="shared" si="2"/>
        <v>15.212753142857142</v>
      </c>
      <c r="O13" s="67">
        <f>12+1</f>
        <v>13</v>
      </c>
      <c r="P13" s="28">
        <f t="shared" si="0"/>
        <v>-2.2127531428571423</v>
      </c>
      <c r="Q13" s="29">
        <f t="shared" si="3"/>
        <v>-0.17021178021978017</v>
      </c>
      <c r="R13"/>
      <c r="S13" s="25">
        <v>15313</v>
      </c>
      <c r="T13" s="23">
        <v>15.33</v>
      </c>
      <c r="U13" s="123">
        <f t="shared" si="1"/>
        <v>-0.11724685714285776</v>
      </c>
      <c r="V13" s="96">
        <v>15.38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'[5]NC 2016'!$D$109</f>
        <v>14522</v>
      </c>
      <c r="F14" s="23">
        <f>'[5]NC 2016'!$J$113</f>
        <v>15.295647492063491</v>
      </c>
      <c r="G14" s="24">
        <f>'[5]NC 2017'!$D$109</f>
        <v>15815</v>
      </c>
      <c r="H14" s="23">
        <f>'[5]NC 2017'!$J$113</f>
        <v>15.157749714285714</v>
      </c>
      <c r="I14" s="24">
        <f>'[5]NC 2018'!$D$109</f>
        <v>14436</v>
      </c>
      <c r="J14" s="23">
        <f>'[5]NC 2018'!$J$113</f>
        <v>14.005613333333335</v>
      </c>
      <c r="K14" s="24">
        <f>'[5]NC 2019'!$D$109</f>
        <v>13493</v>
      </c>
      <c r="L14" s="23">
        <f>'[5]NC 2019'!$J$113</f>
        <v>14.503295492063492</v>
      </c>
      <c r="M14" s="25">
        <f t="shared" si="2"/>
        <v>13964.5</v>
      </c>
      <c r="N14" s="81">
        <f t="shared" si="2"/>
        <v>14.254454412698413</v>
      </c>
      <c r="O14" s="67">
        <v>13</v>
      </c>
      <c r="P14" s="28">
        <f t="shared" si="0"/>
        <v>-1.2544544126984132</v>
      </c>
      <c r="Q14" s="29">
        <f t="shared" si="3"/>
        <v>-9.649649328449332E-2</v>
      </c>
      <c r="R14"/>
      <c r="S14" s="25">
        <v>15126</v>
      </c>
      <c r="T14" s="23">
        <v>14.58</v>
      </c>
      <c r="U14" s="123">
        <f t="shared" si="1"/>
        <v>-0.32554558730158689</v>
      </c>
      <c r="V14" s="96">
        <v>15.23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'[5]NW 2016'!$D$109</f>
        <v>10148</v>
      </c>
      <c r="F15" s="23">
        <f>'[5]NW 2016'!$J$113</f>
        <v>10.011446984126986</v>
      </c>
      <c r="G15" s="24">
        <f>'[5]NW 2017'!$D$109</f>
        <v>9830</v>
      </c>
      <c r="H15" s="23">
        <f>'[5]NW 2017'!$J$113</f>
        <v>9.303695746031746</v>
      </c>
      <c r="I15" s="24">
        <f>'[5]NW 2018'!$D$109</f>
        <v>10736</v>
      </c>
      <c r="J15" s="23">
        <f>'[5]NW 2018'!$J$113</f>
        <v>10.455903365079367</v>
      </c>
      <c r="K15" s="24">
        <f>'[5]NW 2019'!$D$109</f>
        <v>9731</v>
      </c>
      <c r="L15" s="23">
        <f>'[5]NW 2019'!$J$113</f>
        <v>10.1660846984127</v>
      </c>
      <c r="M15" s="25">
        <f t="shared" si="2"/>
        <v>10233.5</v>
      </c>
      <c r="N15" s="81">
        <f t="shared" si="2"/>
        <v>10.310994031746034</v>
      </c>
      <c r="O15" s="67">
        <v>10</v>
      </c>
      <c r="P15" s="38">
        <f t="shared" si="0"/>
        <v>-0.31099403174603424</v>
      </c>
      <c r="Q15" s="29">
        <f t="shared" si="3"/>
        <v>-3.1099403174603423E-2</v>
      </c>
      <c r="R15"/>
      <c r="S15" s="25">
        <v>10283</v>
      </c>
      <c r="T15" s="23">
        <v>9.8800000000000008</v>
      </c>
      <c r="U15" s="123">
        <f t="shared" si="1"/>
        <v>0.43099403174603346</v>
      </c>
      <c r="V15" s="96">
        <v>9.66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'[5]NW 2016'!$C$109</f>
        <v>9260</v>
      </c>
      <c r="F16" s="23">
        <f>'[5]NW 2016'!$I$113</f>
        <v>6.5011422222222208</v>
      </c>
      <c r="G16" s="95">
        <f>'[5]NW 2017'!$C$109</f>
        <v>9448</v>
      </c>
      <c r="H16" s="23">
        <f>'[5]NW 2017'!$I$113</f>
        <v>6.701958095238095</v>
      </c>
      <c r="I16" s="95">
        <f>'[5]NW 2018'!$C$109</f>
        <v>10803</v>
      </c>
      <c r="J16" s="23">
        <f>'[5]NW 2018'!$I$113</f>
        <v>7.5261907301587287</v>
      </c>
      <c r="K16" s="95">
        <f>'[5]NW 2019'!$C$109</f>
        <v>8700</v>
      </c>
      <c r="L16" s="23">
        <f>'[5]NW 2019'!$I$113</f>
        <v>6.9159693968253961</v>
      </c>
      <c r="M16" s="25">
        <f t="shared" si="2"/>
        <v>9751.5</v>
      </c>
      <c r="N16" s="81">
        <f t="shared" si="2"/>
        <v>7.221080063492062</v>
      </c>
      <c r="O16" s="67">
        <v>6</v>
      </c>
      <c r="P16" s="31">
        <f t="shared" si="0"/>
        <v>-1.221080063492062</v>
      </c>
      <c r="Q16" s="29">
        <f t="shared" si="3"/>
        <v>-0.20351334391534368</v>
      </c>
      <c r="S16" s="25">
        <v>10126</v>
      </c>
      <c r="T16" s="23">
        <v>7.11</v>
      </c>
      <c r="U16" s="123">
        <f t="shared" si="1"/>
        <v>0.11108006349206168</v>
      </c>
      <c r="V16" s="96">
        <v>6.6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'[5]SC 2016'!$B$109</f>
        <v>16595</v>
      </c>
      <c r="F17" s="23">
        <f>'[5]SC 2016'!$N$113</f>
        <v>21.057473904761906</v>
      </c>
      <c r="G17" s="24">
        <f>'[5]SC 2017'!$B$109</f>
        <v>16575</v>
      </c>
      <c r="H17" s="23">
        <f>'[5]SC 2017'!$N$113</f>
        <v>21.666218539682539</v>
      </c>
      <c r="I17" s="24">
        <f>'[5]SC 2018'!$B$109</f>
        <v>16648</v>
      </c>
      <c r="J17" s="23">
        <f>'[5]SC 2018'!$N$113</f>
        <v>20.708847238095238</v>
      </c>
      <c r="K17" s="24">
        <f>'[5]SC 2019'!$B$109</f>
        <v>17513</v>
      </c>
      <c r="L17" s="23">
        <f>'[5]SC 2019'!$N$113</f>
        <v>20.165888761904764</v>
      </c>
      <c r="M17" s="25">
        <f t="shared" si="2"/>
        <v>17080.5</v>
      </c>
      <c r="N17" s="81">
        <f t="shared" si="2"/>
        <v>20.437367999999999</v>
      </c>
      <c r="O17" s="67">
        <v>17</v>
      </c>
      <c r="P17" s="28">
        <f t="shared" si="0"/>
        <v>-3.4373679999999993</v>
      </c>
      <c r="Q17" s="29">
        <f t="shared" si="3"/>
        <v>-0.20219811764705878</v>
      </c>
      <c r="R17"/>
      <c r="S17" s="25">
        <v>16612</v>
      </c>
      <c r="T17" s="23">
        <v>21.19</v>
      </c>
      <c r="U17" s="123">
        <f t="shared" si="1"/>
        <v>-0.75263200000000197</v>
      </c>
      <c r="V17" s="96">
        <v>21.36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'[5]SC 2016'!$G$109</f>
        <v>8204</v>
      </c>
      <c r="F18" s="23">
        <f>'[5]SC 2016'!$S$113</f>
        <v>8.8431166984126985</v>
      </c>
      <c r="G18" s="24">
        <f>'[5]SC 2017'!$G$109</f>
        <v>8068</v>
      </c>
      <c r="H18" s="23">
        <f>'[5]SC 2017'!$S$113</f>
        <v>7.8021791746031761</v>
      </c>
      <c r="I18" s="24">
        <f>'[5]SC 2018'!$G$109</f>
        <v>8434</v>
      </c>
      <c r="J18" s="23">
        <f>'[5]SC 2018'!$S$113</f>
        <v>7.3697271111111116</v>
      </c>
      <c r="K18" s="24">
        <f>'[5]SC 2019'!$G$109</f>
        <v>9523</v>
      </c>
      <c r="L18" s="23">
        <f>'[5]SC 2019'!$S$113</f>
        <v>8.3419535238095257</v>
      </c>
      <c r="M18" s="25">
        <f t="shared" si="2"/>
        <v>8978.5</v>
      </c>
      <c r="N18" s="81">
        <f t="shared" si="2"/>
        <v>7.8558403174603182</v>
      </c>
      <c r="O18" s="67">
        <v>6</v>
      </c>
      <c r="P18" s="28">
        <f t="shared" si="0"/>
        <v>-1.8558403174603182</v>
      </c>
      <c r="Q18" s="122">
        <f t="shared" si="3"/>
        <v>-0.30930671957671968</v>
      </c>
      <c r="R18"/>
      <c r="S18" s="25">
        <v>8251</v>
      </c>
      <c r="T18" s="23">
        <v>7.59</v>
      </c>
      <c r="U18" s="123">
        <f t="shared" si="1"/>
        <v>0.26584031746031833</v>
      </c>
      <c r="V18" s="96">
        <v>8.32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'[5]SE 2016'!$L$109</f>
        <v>3134</v>
      </c>
      <c r="F19" s="23">
        <f>'[5]SE 2016'!$AC$113</f>
        <v>2.2064043174603176</v>
      </c>
      <c r="G19" s="24">
        <f>'[5]SE 2017'!$L$109</f>
        <v>3084</v>
      </c>
      <c r="H19" s="23">
        <f>'[5]SE 2017'!$AC$113</f>
        <v>2.4693968253968253</v>
      </c>
      <c r="I19" s="24">
        <f>'[5]SE 2018'!$L$109</f>
        <v>2882</v>
      </c>
      <c r="J19" s="23">
        <f>'[5]SE 2018'!$AC$113</f>
        <v>2.4189972063492058</v>
      </c>
      <c r="K19" s="24">
        <f>'[5]SE 2019'!$L$109</f>
        <v>2374</v>
      </c>
      <c r="L19" s="23">
        <f>'[5]SE 2019'!$AC$113</f>
        <v>2.1863617777777775</v>
      </c>
      <c r="M19" s="25">
        <f t="shared" si="2"/>
        <v>2628</v>
      </c>
      <c r="N19" s="81">
        <f t="shared" si="2"/>
        <v>2.3026794920634917</v>
      </c>
      <c r="O19" s="67">
        <v>2</v>
      </c>
      <c r="P19" s="30">
        <f t="shared" si="0"/>
        <v>-0.30267949206349165</v>
      </c>
      <c r="Q19" s="29">
        <f t="shared" si="3"/>
        <v>-0.15133974603174583</v>
      </c>
      <c r="R19"/>
      <c r="S19" s="25">
        <v>2983</v>
      </c>
      <c r="T19" s="23">
        <v>2.44</v>
      </c>
      <c r="U19" s="123">
        <f t="shared" si="1"/>
        <v>-0.1373205079365083</v>
      </c>
      <c r="V19" s="96">
        <v>2.34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'[5]SE 2016'!$N$109</f>
        <v>5811</v>
      </c>
      <c r="F20" s="23">
        <f>'[5]SE 2016'!$AE$113</f>
        <v>5.3484369523809532</v>
      </c>
      <c r="G20" s="24">
        <f>'[5]SE 2017'!$N$109</f>
        <v>5878</v>
      </c>
      <c r="H20" s="23">
        <f>'[5]SE 2017'!$AE$113</f>
        <v>5.8158833015873022</v>
      </c>
      <c r="I20" s="24">
        <f>'[5]SE 2018'!$N$109</f>
        <v>5666</v>
      </c>
      <c r="J20" s="23">
        <f>'[5]SE 2018'!$AE$113</f>
        <v>5.465538031746032</v>
      </c>
      <c r="K20" s="24">
        <f>'[5]SE 2019'!$N$109</f>
        <v>5225</v>
      </c>
      <c r="L20" s="23">
        <f>'[5]SE 2019'!$AE$113</f>
        <v>4.478483047619048</v>
      </c>
      <c r="M20" s="25">
        <f t="shared" si="2"/>
        <v>5445.5</v>
      </c>
      <c r="N20" s="81">
        <f t="shared" si="2"/>
        <v>4.9720105396825396</v>
      </c>
      <c r="O20" s="67">
        <v>5</v>
      </c>
      <c r="P20" s="141">
        <f t="shared" si="0"/>
        <v>2.7989460317460413E-2</v>
      </c>
      <c r="Q20" s="29">
        <f t="shared" si="3"/>
        <v>5.5978920634920824E-3</v>
      </c>
      <c r="R20"/>
      <c r="S20" s="25">
        <v>5772</v>
      </c>
      <c r="T20" s="23">
        <v>5.64</v>
      </c>
      <c r="U20" s="123">
        <f t="shared" si="1"/>
        <v>-0.66798946031746009</v>
      </c>
      <c r="V20" s="96">
        <v>5.58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f>'[5]SE 2016'!$B$109</f>
        <v>2850</v>
      </c>
      <c r="F21" s="23">
        <f>'[5]SE 2016'!$S$113</f>
        <v>2.3703640634920635</v>
      </c>
      <c r="G21" s="95">
        <f>'[5]SE 2017'!$B$109</f>
        <v>2946</v>
      </c>
      <c r="H21" s="23">
        <f>'[5]SE 2017'!$S$113</f>
        <v>2.1537616507936503</v>
      </c>
      <c r="I21" s="95">
        <f>'[5]SE 2018'!$B$109</f>
        <v>3047</v>
      </c>
      <c r="J21" s="23">
        <f>'[5]SE 2018'!$S$113</f>
        <v>2.3349691428571426</v>
      </c>
      <c r="K21" s="95">
        <f>'[5]SE 2019'!$B$109</f>
        <v>3101</v>
      </c>
      <c r="L21" s="23">
        <f>'[5]SE 2019'!$S$113</f>
        <v>2.4808479999999999</v>
      </c>
      <c r="M21" s="25">
        <f t="shared" si="2"/>
        <v>3074</v>
      </c>
      <c r="N21" s="81">
        <f t="shared" si="2"/>
        <v>2.4079085714285711</v>
      </c>
      <c r="O21" s="67">
        <v>2</v>
      </c>
      <c r="P21" s="30">
        <f t="shared" si="0"/>
        <v>-0.40790857142857107</v>
      </c>
      <c r="Q21" s="29">
        <f t="shared" si="3"/>
        <v>-0.20395428571428553</v>
      </c>
      <c r="S21" s="25">
        <v>2997</v>
      </c>
      <c r="T21" s="23">
        <v>2.2400000000000002</v>
      </c>
      <c r="U21" s="123">
        <f t="shared" si="1"/>
        <v>0.16790857142857085</v>
      </c>
      <c r="V21" s="96">
        <v>2.2599999999999998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'[5]SW 2016'!$I$109</f>
        <v>6604</v>
      </c>
      <c r="F22" s="23">
        <f>'[5]SW 2016'!$T$113</f>
        <v>6.4161997460317464</v>
      </c>
      <c r="G22" s="24">
        <f>'[5]SW 2017'!$I$109</f>
        <v>6917</v>
      </c>
      <c r="H22" s="23">
        <f>'[5]SW 2017'!$T$113</f>
        <v>6.4000949841269827</v>
      </c>
      <c r="I22" s="24">
        <f>'[5]SW 2018'!$I$109</f>
        <v>6351</v>
      </c>
      <c r="J22" s="23">
        <f>'[5]SW 2018'!$T$113</f>
        <v>6.0221081904761906</v>
      </c>
      <c r="K22" s="24">
        <f>'[5]SW 2019'!$I$109</f>
        <v>6358</v>
      </c>
      <c r="L22" s="23">
        <f>'[5]SW 2019'!$T$113</f>
        <v>5.9336252698412695</v>
      </c>
      <c r="M22" s="25">
        <f t="shared" si="2"/>
        <v>6354.5</v>
      </c>
      <c r="N22" s="81">
        <f t="shared" si="2"/>
        <v>5.9778667301587305</v>
      </c>
      <c r="O22" s="67">
        <v>6</v>
      </c>
      <c r="P22" s="141">
        <f t="shared" si="0"/>
        <v>2.2133269841269509E-2</v>
      </c>
      <c r="Q22" s="29">
        <f t="shared" si="3"/>
        <v>3.6888783068782516E-3</v>
      </c>
      <c r="R22"/>
      <c r="S22" s="25">
        <v>6634</v>
      </c>
      <c r="T22" s="23">
        <v>6.21</v>
      </c>
      <c r="U22" s="123">
        <f t="shared" si="1"/>
        <v>-0.23213326984126947</v>
      </c>
      <c r="V22" s="96">
        <v>6.41</v>
      </c>
    </row>
    <row r="23" spans="2:23" s="15" customFormat="1" ht="15.75" x14ac:dyDescent="0.25">
      <c r="D23" s="39" t="s">
        <v>50</v>
      </c>
      <c r="E23" s="42">
        <f t="shared" ref="E23:P23" si="4">SUM(E9:E22)</f>
        <v>122785</v>
      </c>
      <c r="F23" s="41">
        <f t="shared" si="4"/>
        <v>127.16739555555557</v>
      </c>
      <c r="G23" s="42">
        <f t="shared" si="4"/>
        <v>125953</v>
      </c>
      <c r="H23" s="41">
        <f t="shared" si="4"/>
        <v>129.42953460317463</v>
      </c>
      <c r="I23" s="42">
        <f t="shared" si="4"/>
        <v>126129</v>
      </c>
      <c r="J23" s="41">
        <f t="shared" si="4"/>
        <v>126.43790653968253</v>
      </c>
      <c r="K23" s="42">
        <f>SUM(K9:K22)</f>
        <v>120728</v>
      </c>
      <c r="L23" s="41">
        <f>SUM(L9:L22)</f>
        <v>126.93836571428571</v>
      </c>
      <c r="M23" s="40">
        <f t="shared" si="4"/>
        <v>123428.5</v>
      </c>
      <c r="N23" s="43">
        <f t="shared" si="4"/>
        <v>126.68813612698412</v>
      </c>
      <c r="O23" s="41">
        <f t="shared" si="4"/>
        <v>109.5</v>
      </c>
      <c r="P23" s="41">
        <f t="shared" si="4"/>
        <v>-17.188136126984123</v>
      </c>
      <c r="Q23" s="83">
        <f>+P23/O23</f>
        <v>-0.15696927969848515</v>
      </c>
      <c r="S23" s="44">
        <f>SUM(S9:S22)</f>
        <v>126043</v>
      </c>
      <c r="T23" s="45">
        <f>SUM(T9:T22)</f>
        <v>127.92999999999998</v>
      </c>
      <c r="U23" s="97">
        <f>SUM(U9:U22)</f>
        <v>-1.2418638730158764</v>
      </c>
      <c r="V23" s="98">
        <f>SUM(V9:V22)</f>
        <v>128.29999999999998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152</v>
      </c>
      <c r="T25" s="89" t="s">
        <v>153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'[5]SW 2016'!$B$109</f>
        <v>1339</v>
      </c>
      <c r="F26" s="23">
        <f>'[5]SW 2016'!$M$113</f>
        <v>0.60313511111111107</v>
      </c>
      <c r="G26" s="34">
        <f>'[5]SW 2017'!$B109</f>
        <v>1029</v>
      </c>
      <c r="H26" s="23">
        <f>'[5]SW 2017'!$M$113</f>
        <v>0.53057980952380956</v>
      </c>
      <c r="I26" s="34">
        <f>'[5]SW 2018'!$B109</f>
        <v>1088</v>
      </c>
      <c r="J26" s="23">
        <f>'[5]SW 2018'!$M$113</f>
        <v>0.47702285714285719</v>
      </c>
      <c r="K26" s="34">
        <f>'[5]SW 2019'!$B109</f>
        <v>1000</v>
      </c>
      <c r="L26" s="23">
        <f>'[5]SW 2018'!$M$113</f>
        <v>0.47702285714285719</v>
      </c>
      <c r="M26" s="25">
        <f>AVERAGE(I26,K26)</f>
        <v>1044</v>
      </c>
      <c r="N26" s="81">
        <f>AVERAGE(J26,L26)</f>
        <v>0.47702285714285719</v>
      </c>
      <c r="P26" s="1">
        <f t="shared" ref="P26:P64" si="5">N26-V26</f>
        <v>-9.2977142857142758E-2</v>
      </c>
      <c r="S26" s="126">
        <v>1058.5</v>
      </c>
      <c r="T26" s="23">
        <v>0.5</v>
      </c>
      <c r="U26" s="123">
        <f t="shared" ref="U26:U64" si="6">N26-T26</f>
        <v>-2.2977142857142807E-2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'[5]NE 2016'!$B$109</f>
        <v>911</v>
      </c>
      <c r="F27" s="23">
        <f>'[5]NE 2016'!$P$113</f>
        <v>0.95443987301587319</v>
      </c>
      <c r="G27" s="34">
        <f>'[5]NE 2017'!$B109</f>
        <v>912</v>
      </c>
      <c r="H27" s="23">
        <f>'[5]NE 2017'!$P$113</f>
        <v>0.85445358730158749</v>
      </c>
      <c r="I27" s="34">
        <f>'[5]NE 2018'!$B109</f>
        <v>986</v>
      </c>
      <c r="J27" s="23">
        <f>'[5]NE 2018'!$P$113</f>
        <v>0.8081045079365079</v>
      </c>
      <c r="K27" s="34">
        <f>'[5]NE 2019'!$B109</f>
        <v>745</v>
      </c>
      <c r="L27" s="23">
        <f>'[5]NE 2019'!$P$113</f>
        <v>0.61956901587301583</v>
      </c>
      <c r="M27" s="25">
        <f t="shared" ref="M27:N64" si="7">AVERAGE(I27,K27)</f>
        <v>865.5</v>
      </c>
      <c r="N27" s="81">
        <f t="shared" si="7"/>
        <v>0.71383676190476186</v>
      </c>
      <c r="P27" s="1">
        <f t="shared" si="5"/>
        <v>-0.18616323809523816</v>
      </c>
      <c r="S27" s="126">
        <v>949</v>
      </c>
      <c r="T27" s="23">
        <v>0.83</v>
      </c>
      <c r="U27" s="123">
        <f t="shared" si="6"/>
        <v>-0.1161632380952381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'[5]SW 2016'!$C$109</f>
        <v>1228</v>
      </c>
      <c r="F28" s="23">
        <f>'[5]SW 2016'!$N$113</f>
        <v>0.36421752380952382</v>
      </c>
      <c r="G28" s="34">
        <f>'[5]SW 2017'!$C109</f>
        <v>857</v>
      </c>
      <c r="H28" s="23">
        <f>'[5]SW 2017'!$N$113</f>
        <v>0.26007657142857138</v>
      </c>
      <c r="I28" s="34">
        <f>'[5]SW 2018'!$C109</f>
        <v>999</v>
      </c>
      <c r="J28" s="23">
        <f>'[5]SW 2018'!$N$113</f>
        <v>0.27506260317460324</v>
      </c>
      <c r="K28" s="34">
        <f>'[5]SW 2019'!$C109</f>
        <v>505</v>
      </c>
      <c r="L28" s="23">
        <f>'[5]SW 2019'!$N$113</f>
        <v>0.17907263492063494</v>
      </c>
      <c r="M28" s="25">
        <f t="shared" si="7"/>
        <v>752</v>
      </c>
      <c r="N28" s="81">
        <f t="shared" si="7"/>
        <v>0.22706761904761907</v>
      </c>
      <c r="P28" s="1">
        <f t="shared" si="5"/>
        <v>-8.2932380952380924E-2</v>
      </c>
      <c r="S28" s="126">
        <v>928</v>
      </c>
      <c r="T28" s="23">
        <v>0.27</v>
      </c>
      <c r="U28" s="123">
        <f t="shared" si="6"/>
        <v>-4.2932380952380944E-2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f>'[5]NE 2016'!$C$109</f>
        <v>1714</v>
      </c>
      <c r="F29" s="23">
        <f>'[5]NE 2016'!$Q$113</f>
        <v>1.2136603174603176</v>
      </c>
      <c r="G29" s="34">
        <f>'[5]NE 2017'!$C109</f>
        <v>1378</v>
      </c>
      <c r="H29" s="23">
        <f>'[5]NE 2017'!$Q$113</f>
        <v>1.0486424126984126</v>
      </c>
      <c r="I29" s="34">
        <f>'[5]NE 2018'!$C109</f>
        <v>1400</v>
      </c>
      <c r="J29" s="23">
        <f>'[5]NE 2018'!$Q$113</f>
        <v>1.0199972063492064</v>
      </c>
      <c r="K29" s="34">
        <f>'[5]NE 2019'!$C109</f>
        <v>1259</v>
      </c>
      <c r="L29" s="23">
        <f>'[5]NE 2019'!$Q$113</f>
        <v>0.96128977777777791</v>
      </c>
      <c r="M29" s="25">
        <f t="shared" si="7"/>
        <v>1329.5</v>
      </c>
      <c r="N29" s="81">
        <f t="shared" si="7"/>
        <v>0.99064349206349211</v>
      </c>
      <c r="P29" s="1">
        <f t="shared" si="5"/>
        <v>-0.13935650793650778</v>
      </c>
      <c r="S29" s="126">
        <v>1389</v>
      </c>
      <c r="T29" s="23">
        <v>1.03</v>
      </c>
      <c r="U29" s="123">
        <f t="shared" si="6"/>
        <v>-3.9356507936507912E-2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'[5]SW 2016'!$D$109</f>
        <v>863</v>
      </c>
      <c r="F30" s="23">
        <f>'[5]SW 2016'!$O$113</f>
        <v>0.60958209523809526</v>
      </c>
      <c r="G30" s="34">
        <f>'[5]SW 2017'!$D109</f>
        <v>873</v>
      </c>
      <c r="H30" s="23">
        <f>'[5]SW 2017'!$O$113</f>
        <v>0.50401231746031749</v>
      </c>
      <c r="I30" s="34">
        <f>'[5]SW 2018'!$D109</f>
        <v>825</v>
      </c>
      <c r="J30" s="23">
        <f>'[5]SW 2018'!$O$113</f>
        <v>0.54217638095238108</v>
      </c>
      <c r="K30" s="34">
        <f>'[5]SW 2019'!$D109</f>
        <v>887</v>
      </c>
      <c r="L30" s="23">
        <f>'[5]SW 2019'!$O$113</f>
        <v>0.5269287619047619</v>
      </c>
      <c r="M30" s="25">
        <f t="shared" si="7"/>
        <v>856</v>
      </c>
      <c r="N30" s="81">
        <f t="shared" si="7"/>
        <v>0.53455257142857149</v>
      </c>
      <c r="P30" s="1">
        <f t="shared" si="5"/>
        <v>-2.5447428571428565E-2</v>
      </c>
      <c r="S30" s="126">
        <v>849</v>
      </c>
      <c r="T30" s="23">
        <v>0.52</v>
      </c>
      <c r="U30" s="123">
        <f t="shared" si="6"/>
        <v>1.455257142857147E-2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'[5]NC 2016'!$B$109</f>
        <v>840</v>
      </c>
      <c r="F31" s="23">
        <f>'[5]NC 2016'!$H$113</f>
        <v>0.51089714285714294</v>
      </c>
      <c r="G31" s="34">
        <f>'[5]NC 2017'!$B109</f>
        <v>980</v>
      </c>
      <c r="H31" s="23">
        <f>'[5]NC 2017'!$H$113</f>
        <v>0.65254069841269846</v>
      </c>
      <c r="I31" s="34">
        <f>'[5]NC 2018'!$B109</f>
        <v>809</v>
      </c>
      <c r="J31" s="23">
        <f>'[5]NC 2018'!$H$113</f>
        <v>0.48189955555555558</v>
      </c>
      <c r="K31" s="34">
        <f>'[5]NC 2019'!$B109</f>
        <v>1028</v>
      </c>
      <c r="L31" s="23">
        <f>'[5]NC 2019'!$H$113</f>
        <v>0.56477790476190481</v>
      </c>
      <c r="M31" s="25">
        <f t="shared" si="7"/>
        <v>918.5</v>
      </c>
      <c r="N31" s="81">
        <f t="shared" si="7"/>
        <v>0.52333873015873023</v>
      </c>
      <c r="P31" s="1">
        <f t="shared" si="5"/>
        <v>-5.6661269841269735E-2</v>
      </c>
      <c r="S31" s="126">
        <v>894.5</v>
      </c>
      <c r="T31" s="23">
        <v>0.56999999999999995</v>
      </c>
      <c r="U31" s="123">
        <f t="shared" si="6"/>
        <v>-4.6661269841269726E-2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'[5]NE 2016'!$D$109</f>
        <v>532</v>
      </c>
      <c r="F32" s="23">
        <f>'[5]NE 2016'!$R$113</f>
        <v>0.60314031746031749</v>
      </c>
      <c r="G32" s="34">
        <f>'[5]NE 2017'!$D$109</f>
        <v>592</v>
      </c>
      <c r="H32" s="23">
        <f>'[5]NE 2017'!$R$113</f>
        <v>0.66676850793650788</v>
      </c>
      <c r="I32" s="34">
        <f>'[5]NE 2018'!$D109</f>
        <v>595</v>
      </c>
      <c r="J32" s="23">
        <f>'[5]NE 2018'!$R$113</f>
        <v>0.57029079365079371</v>
      </c>
      <c r="K32" s="34">
        <f>'[5]NE 2019'!$D109</f>
        <v>589</v>
      </c>
      <c r="L32" s="23">
        <f>'[5]NE 2019'!$R$113</f>
        <v>0.53158755555555559</v>
      </c>
      <c r="M32" s="25">
        <f t="shared" si="7"/>
        <v>592</v>
      </c>
      <c r="N32" s="81">
        <f t="shared" si="7"/>
        <v>0.55093917460317465</v>
      </c>
      <c r="P32" s="1">
        <f t="shared" si="5"/>
        <v>-7.9060825396825352E-2</v>
      </c>
      <c r="S32" s="126">
        <v>593.5</v>
      </c>
      <c r="T32" s="23">
        <v>0.62</v>
      </c>
      <c r="U32" s="123">
        <f t="shared" si="6"/>
        <v>-6.9060825396825343E-2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'[5]SE 2016'!$C$109</f>
        <v>1159</v>
      </c>
      <c r="F33" s="23">
        <f>'[5]SE 2016'!$T$113</f>
        <v>0.74503987301587304</v>
      </c>
      <c r="G33" s="34">
        <f>'[5]SE 2017'!$C109</f>
        <v>1074</v>
      </c>
      <c r="H33" s="23">
        <f>'[5]SE 2017'!$T$113</f>
        <v>0.83077879365079377</v>
      </c>
      <c r="I33" s="34">
        <f>'[5]SE 2018'!$C109</f>
        <v>1157</v>
      </c>
      <c r="J33" s="23">
        <f>'[5]SE 2018'!$T$113</f>
        <v>0.79597193650793663</v>
      </c>
      <c r="K33" s="34">
        <f>'[5]SE 2019'!$C109</f>
        <v>1030</v>
      </c>
      <c r="L33" s="23">
        <f>'[5]SE 2019'!$T$113</f>
        <v>0.70452774603174617</v>
      </c>
      <c r="M33" s="25">
        <f t="shared" si="7"/>
        <v>1093.5</v>
      </c>
      <c r="N33" s="81">
        <f t="shared" si="7"/>
        <v>0.7502498412698414</v>
      </c>
      <c r="P33" s="1">
        <f t="shared" si="5"/>
        <v>-3.9750158730158636E-2</v>
      </c>
      <c r="S33" s="126">
        <v>1115.5</v>
      </c>
      <c r="T33" s="23">
        <v>0.81</v>
      </c>
      <c r="U33" s="123">
        <f t="shared" si="6"/>
        <v>-5.9750158730158653E-2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'[5]NW 2016'!$B$109</f>
        <v>1039</v>
      </c>
      <c r="F34" s="23">
        <f>'[5]NW 2016'!$H$113</f>
        <v>0.79262247619047621</v>
      </c>
      <c r="G34" s="34">
        <f>'[5]NW 2017'!$B109</f>
        <v>997</v>
      </c>
      <c r="H34" s="23">
        <f>'[5]NW 2017'!$H$113</f>
        <v>0.7103235555555556</v>
      </c>
      <c r="I34" s="34">
        <f>'[5]NW 2018'!$B109</f>
        <v>750</v>
      </c>
      <c r="J34" s="23">
        <f>'[5]NW 2018'!$H$113</f>
        <v>0.61750044444444441</v>
      </c>
      <c r="K34" s="34">
        <f>'[5]NW 2019'!$B109</f>
        <v>990</v>
      </c>
      <c r="L34" s="23">
        <f>'[5]NW 2019'!$H$113</f>
        <v>0.54184685714285719</v>
      </c>
      <c r="M34" s="25">
        <f t="shared" si="7"/>
        <v>870</v>
      </c>
      <c r="N34" s="81">
        <f t="shared" si="7"/>
        <v>0.57967365079365085</v>
      </c>
      <c r="P34" s="1">
        <f t="shared" si="5"/>
        <v>-0.17032634920634915</v>
      </c>
      <c r="S34" s="126">
        <v>873.5</v>
      </c>
      <c r="T34" s="23">
        <v>0.66</v>
      </c>
      <c r="U34" s="123">
        <f t="shared" si="6"/>
        <v>-8.0326349206349179E-2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'[5]SW 2016'!$E$109</f>
        <v>2270</v>
      </c>
      <c r="F35" s="23">
        <f>'[5]SW 2016'!$P$113</f>
        <v>1.4010664126984129</v>
      </c>
      <c r="G35" s="34">
        <f>'[5]SW 2017'!$E109</f>
        <v>2613</v>
      </c>
      <c r="H35" s="23">
        <f>'[5]SW 2017'!$P$113</f>
        <v>1.4295301587301588</v>
      </c>
      <c r="I35" s="34">
        <f>'[5]SW 2018'!$E109</f>
        <v>2208</v>
      </c>
      <c r="J35" s="23">
        <f>'[5]SW 2018'!$P$113</f>
        <v>1.3799504761904759</v>
      </c>
      <c r="K35" s="34">
        <f>'[5]SW 2019'!$E109</f>
        <v>2101</v>
      </c>
      <c r="L35" s="23">
        <f>'[5]SW 2019'!$P$113</f>
        <v>1.4351876825396825</v>
      </c>
      <c r="M35" s="25">
        <f t="shared" si="7"/>
        <v>2154.5</v>
      </c>
      <c r="N35" s="142">
        <f t="shared" si="7"/>
        <v>1.4075690793650792</v>
      </c>
      <c r="P35" s="1">
        <f t="shared" si="5"/>
        <v>-1.2430920634920684E-2</v>
      </c>
      <c r="Q35">
        <v>1</v>
      </c>
      <c r="S35" s="126">
        <v>2410.5</v>
      </c>
      <c r="T35" s="23">
        <v>1.4</v>
      </c>
      <c r="U35" s="123">
        <f t="shared" si="6"/>
        <v>7.5690793650793342E-3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'[5]SE 2016'!$D$109</f>
        <v>1077</v>
      </c>
      <c r="F36" s="23">
        <f>'[5]SE 2016'!$U$113</f>
        <v>0.65092050793650791</v>
      </c>
      <c r="G36" s="34">
        <f>'[5]SE 2017'!$D109</f>
        <v>665</v>
      </c>
      <c r="H36" s="23">
        <f>'[5]SE 2017'!$U$113</f>
        <v>0.47969587301587308</v>
      </c>
      <c r="I36" s="34">
        <f>'[5]SE 2018'!$D109</f>
        <v>753</v>
      </c>
      <c r="J36" s="23">
        <f>'[5]SE 2018'!$U$113</f>
        <v>0.58141142857142858</v>
      </c>
      <c r="K36" s="34">
        <f>'[5]SE 2019'!$D109</f>
        <v>630</v>
      </c>
      <c r="L36" s="23">
        <f>'[5]SE 2019'!$U$113</f>
        <v>0.54795898412698418</v>
      </c>
      <c r="M36" s="25">
        <f t="shared" si="7"/>
        <v>691.5</v>
      </c>
      <c r="N36" s="81">
        <f t="shared" si="7"/>
        <v>0.56468520634920638</v>
      </c>
      <c r="P36" s="1">
        <f t="shared" si="5"/>
        <v>-5.31479365079357E-3</v>
      </c>
      <c r="S36" s="126">
        <v>709</v>
      </c>
      <c r="T36" s="23">
        <v>0.53</v>
      </c>
      <c r="U36" s="123">
        <f t="shared" si="6"/>
        <v>3.4685206349206354E-2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'[5]SC 2016'!$C$109</f>
        <v>628</v>
      </c>
      <c r="F37" s="23">
        <f>'[5]SC 2016'!$O$113</f>
        <v>0.38804088888888888</v>
      </c>
      <c r="G37" s="34">
        <f>'[5]SC 2017'!$C109</f>
        <v>582</v>
      </c>
      <c r="H37" s="23">
        <f>'[5]SC 2017'!$O$113</f>
        <v>0.34038120634920638</v>
      </c>
      <c r="I37" s="34">
        <f>'[5]SC 2018'!$C109</f>
        <v>685</v>
      </c>
      <c r="J37" s="23">
        <f>'[5]SC 2018'!$O$113</f>
        <v>0.37223949206349211</v>
      </c>
      <c r="K37" s="34">
        <f>'[5]SC 2019'!$C109</f>
        <v>716</v>
      </c>
      <c r="L37" s="23">
        <f>'[5]SC 2019'!$O$113</f>
        <v>0.41597473015873021</v>
      </c>
      <c r="M37" s="25">
        <f t="shared" si="7"/>
        <v>700.5</v>
      </c>
      <c r="N37" s="81">
        <f t="shared" si="7"/>
        <v>0.39410711111111119</v>
      </c>
      <c r="P37" s="1">
        <f t="shared" si="5"/>
        <v>3.4107111111111199E-2</v>
      </c>
      <c r="S37" s="126">
        <v>633.5</v>
      </c>
      <c r="T37" s="23">
        <v>0.36</v>
      </c>
      <c r="U37" s="123">
        <f t="shared" si="6"/>
        <v>3.4107111111111199E-2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'[5]SE 2016'!$E$109</f>
        <v>665</v>
      </c>
      <c r="F38" s="23">
        <f>'[5]SE 2016'!$V$113</f>
        <v>0.56210387301587306</v>
      </c>
      <c r="G38" s="34">
        <f>'[5]SE 2017'!$E109</f>
        <v>557</v>
      </c>
      <c r="H38" s="23">
        <f>'[5]SE 2017'!$V$113</f>
        <v>0.51046514285714295</v>
      </c>
      <c r="I38" s="34">
        <f>'[5]SE 2018'!$E109</f>
        <v>1305</v>
      </c>
      <c r="J38" s="23">
        <f>'[5]SE 2018'!$V$113</f>
        <v>0.56411949206349221</v>
      </c>
      <c r="K38" s="34">
        <f>'[5]SE 2019'!$E109</f>
        <v>848</v>
      </c>
      <c r="L38" s="23">
        <f>'[5]SE 2019'!$V$113</f>
        <v>0.60634831746031748</v>
      </c>
      <c r="M38" s="25">
        <f t="shared" si="7"/>
        <v>1076.5</v>
      </c>
      <c r="N38" s="81">
        <f t="shared" si="7"/>
        <v>0.58523390476190484</v>
      </c>
      <c r="P38" s="1">
        <f t="shared" si="5"/>
        <v>4.5233904761904808E-2</v>
      </c>
      <c r="S38" s="126">
        <v>931</v>
      </c>
      <c r="T38" s="23">
        <v>0.54</v>
      </c>
      <c r="U38" s="123">
        <f t="shared" si="6"/>
        <v>4.5233904761904808E-2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'[5]SW 2016'!$F$109</f>
        <v>354</v>
      </c>
      <c r="F39" s="23">
        <f>'[5]SW 2016'!$Q$113</f>
        <v>0.27044165079365079</v>
      </c>
      <c r="G39" s="34">
        <f>'[5]SW 2017'!$F109</f>
        <v>373</v>
      </c>
      <c r="H39" s="23">
        <f>'[5]SW 2017'!$Q$113</f>
        <v>0.26937676190476195</v>
      </c>
      <c r="I39" s="34">
        <f>'[5]SW 2018'!$F109</f>
        <v>222</v>
      </c>
      <c r="J39" s="23">
        <f>'[5]SW 2018'!$Q$113</f>
        <v>0.18031174603174602</v>
      </c>
      <c r="K39" s="34">
        <f>'[5]SW 2019'!$F109</f>
        <v>238</v>
      </c>
      <c r="L39" s="23">
        <f>'[5]SW 2019'!$Q$113</f>
        <v>0.19284761904761905</v>
      </c>
      <c r="M39" s="25">
        <f t="shared" si="7"/>
        <v>230</v>
      </c>
      <c r="N39" s="81">
        <f t="shared" si="7"/>
        <v>0.18657968253968255</v>
      </c>
      <c r="P39" s="1">
        <f t="shared" si="5"/>
        <v>-8.3420317460317472E-2</v>
      </c>
      <c r="S39" s="126">
        <v>297.5</v>
      </c>
      <c r="T39" s="23">
        <v>0.22</v>
      </c>
      <c r="U39" s="123">
        <f t="shared" si="6"/>
        <v>-3.3420317460317456E-2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'[5]SC 2016'!$D$109</f>
        <v>316</v>
      </c>
      <c r="F40" s="23">
        <f>'[5]SC 2016'!$P$113</f>
        <v>0.32552355555555562</v>
      </c>
      <c r="G40" s="34">
        <f>'[5]SC 2017'!$D109</f>
        <v>316</v>
      </c>
      <c r="H40" s="23">
        <f>'[5]SC 2017'!$P$113</f>
        <v>0.29253904761904764</v>
      </c>
      <c r="I40" s="34">
        <f>'[5]SC 2018'!$D109</f>
        <v>330</v>
      </c>
      <c r="J40" s="23">
        <f>'[5]SC 2018'!$P$113</f>
        <v>0.24504965079365085</v>
      </c>
      <c r="K40" s="34">
        <f>'[5]SC 2019'!$D109</f>
        <v>300</v>
      </c>
      <c r="L40" s="23">
        <f>'[5]SC 2019'!$P$113</f>
        <v>0.25482234920634922</v>
      </c>
      <c r="M40" s="25">
        <f t="shared" si="7"/>
        <v>315</v>
      </c>
      <c r="N40" s="81">
        <f t="shared" si="7"/>
        <v>0.24993600000000005</v>
      </c>
      <c r="P40" s="1">
        <f t="shared" si="5"/>
        <v>-6.0063999999999951E-2</v>
      </c>
      <c r="S40" s="126">
        <v>323</v>
      </c>
      <c r="T40" s="23">
        <v>0.27</v>
      </c>
      <c r="U40" s="123">
        <f t="shared" si="6"/>
        <v>-2.0063999999999971E-2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'[5]SE 2016'!$F$109</f>
        <v>278</v>
      </c>
      <c r="F41" s="23">
        <f>'[5]SE 2016'!$W$113</f>
        <v>0.29922984126984126</v>
      </c>
      <c r="G41" s="34">
        <f>'[5]SE 2017'!$F109</f>
        <v>214</v>
      </c>
      <c r="H41" s="23">
        <f>'[5]SE 2017'!$W$113</f>
        <v>0.29772355555555557</v>
      </c>
      <c r="I41" s="34">
        <f>'[5]SE 2018'!$F109</f>
        <v>231</v>
      </c>
      <c r="J41" s="23">
        <f>'[5]SE 2018'!$W$113</f>
        <v>0.34432698412698415</v>
      </c>
      <c r="K41" s="34">
        <f>'[5]SE 2019'!$F109</f>
        <v>296</v>
      </c>
      <c r="L41" s="23">
        <f>'[5]SE 2019'!$W$113</f>
        <v>0.40371098412698414</v>
      </c>
      <c r="M41" s="25">
        <f t="shared" si="7"/>
        <v>263.5</v>
      </c>
      <c r="N41" s="81">
        <f t="shared" si="7"/>
        <v>0.37401898412698414</v>
      </c>
      <c r="P41" s="1">
        <f t="shared" si="5"/>
        <v>7.4018984126984155E-2</v>
      </c>
      <c r="S41" s="126">
        <v>222.5</v>
      </c>
      <c r="T41" s="23">
        <v>0.32</v>
      </c>
      <c r="U41" s="123">
        <f t="shared" si="6"/>
        <v>5.4018984126984138E-2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'[5]SW 2016'!$G$109</f>
        <v>486</v>
      </c>
      <c r="F42" s="23">
        <f>'[5]SW 2016'!$R$113</f>
        <v>0.42070793650793659</v>
      </c>
      <c r="G42" s="34">
        <f>'[5]SW 2017'!$G109</f>
        <v>567</v>
      </c>
      <c r="H42" s="23">
        <f>'[5]SW 2017'!$R$113</f>
        <v>0.42092673015873022</v>
      </c>
      <c r="I42" s="34">
        <f>'[5]SW 2018'!$G109</f>
        <v>570</v>
      </c>
      <c r="J42" s="23">
        <f>'[5]SW 2018'!$R$113</f>
        <v>0.36835593650793647</v>
      </c>
      <c r="K42" s="34">
        <f>'[5]SW 2019'!$G109</f>
        <v>493</v>
      </c>
      <c r="L42" s="23">
        <f>'[5]SW 2019'!$R$113</f>
        <v>0.34075187301587301</v>
      </c>
      <c r="M42" s="25">
        <f t="shared" si="7"/>
        <v>531.5</v>
      </c>
      <c r="N42" s="81">
        <f t="shared" si="7"/>
        <v>0.35455390476190474</v>
      </c>
      <c r="P42" s="1">
        <f t="shared" si="5"/>
        <v>-6.5446095238095248E-2</v>
      </c>
      <c r="S42" s="126">
        <v>568.5</v>
      </c>
      <c r="T42" s="23">
        <v>0.39</v>
      </c>
      <c r="U42" s="123">
        <f t="shared" si="6"/>
        <v>-3.5446095238095277E-2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'[5]SE 2016'!$G$109</f>
        <v>657</v>
      </c>
      <c r="F43" s="23">
        <f>'[5]SE 2016'!$X$113</f>
        <v>0.40963085714285713</v>
      </c>
      <c r="G43" s="34">
        <f>'[5]SE 2017'!$G109</f>
        <v>834</v>
      </c>
      <c r="H43" s="23">
        <f>'[5]SE 2017'!$X$113</f>
        <v>0.37584533333333331</v>
      </c>
      <c r="I43" s="34">
        <f>'[5]SE 2018'!$G109</f>
        <v>835</v>
      </c>
      <c r="J43" s="23">
        <f>'[5]SE 2018'!$X$113</f>
        <v>0.44309993650793644</v>
      </c>
      <c r="K43" s="34">
        <f>'[5]SE 2019'!$G109</f>
        <v>572</v>
      </c>
      <c r="L43" s="23">
        <f>'[5]SE 2019'!$X$113</f>
        <v>0.31895314285714294</v>
      </c>
      <c r="M43" s="25">
        <f t="shared" si="7"/>
        <v>703.5</v>
      </c>
      <c r="N43" s="81">
        <f t="shared" si="7"/>
        <v>0.38102653968253969</v>
      </c>
      <c r="P43" s="1">
        <f t="shared" si="5"/>
        <v>-8.9734603174603245E-3</v>
      </c>
      <c r="S43" s="126">
        <v>834.5</v>
      </c>
      <c r="T43" s="23">
        <v>0.41</v>
      </c>
      <c r="U43" s="123">
        <f t="shared" si="6"/>
        <v>-2.8973460317460287E-2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'[5]SE 2016'!$H$109</f>
        <v>745</v>
      </c>
      <c r="F44" s="23">
        <f>'[5]SE 2016'!$Y$113</f>
        <v>0.57591390476190474</v>
      </c>
      <c r="G44" s="34">
        <f>'[5]SE 2017'!$H109</f>
        <v>812</v>
      </c>
      <c r="H44" s="23">
        <f>'[5]SE 2017'!$Y$113</f>
        <v>0.53156380952380966</v>
      </c>
      <c r="I44" s="34">
        <f>'[5]SE 2018'!$H109</f>
        <v>819</v>
      </c>
      <c r="J44" s="23">
        <f>'[5]SE 2018'!$Y$113</f>
        <v>0.53960850793650783</v>
      </c>
      <c r="K44" s="34">
        <f>'[5]SE 2019'!$H109</f>
        <v>842</v>
      </c>
      <c r="L44" s="23">
        <f>'[5]SE 2019'!$Y$113</f>
        <v>0.55397676190476197</v>
      </c>
      <c r="M44" s="25">
        <f t="shared" si="7"/>
        <v>830.5</v>
      </c>
      <c r="N44" s="81">
        <f t="shared" si="7"/>
        <v>0.5467926349206349</v>
      </c>
      <c r="P44" s="1">
        <f t="shared" si="5"/>
        <v>-3.2073650793651431E-3</v>
      </c>
      <c r="S44" s="126">
        <v>815.5</v>
      </c>
      <c r="T44" s="23">
        <v>0.54</v>
      </c>
      <c r="U44" s="123">
        <f t="shared" si="6"/>
        <v>6.7926349206348657E-3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'[5]SE 2016'!$I$109</f>
        <v>509</v>
      </c>
      <c r="F45" s="23">
        <f>'[5]SE 2016'!$Z$113</f>
        <v>0.34505180952380954</v>
      </c>
      <c r="G45" s="34">
        <f>'[5]SE 2017'!$I109</f>
        <v>511</v>
      </c>
      <c r="H45" s="23">
        <f>'[5]SE 2017'!$Z$113</f>
        <v>0.37818641269841269</v>
      </c>
      <c r="I45" s="34">
        <f>'[5]SE 2018'!$I109</f>
        <v>291</v>
      </c>
      <c r="J45" s="23">
        <f>'[5]SE 2018'!$Z$113</f>
        <v>0.25084596825396827</v>
      </c>
      <c r="K45" s="34">
        <f>'[5]SE 2019'!$I109</f>
        <v>225</v>
      </c>
      <c r="L45" s="23">
        <f>'[5]SE 2019'!$Z$113</f>
        <v>0.24340012698412697</v>
      </c>
      <c r="M45" s="25">
        <f t="shared" si="7"/>
        <v>258</v>
      </c>
      <c r="N45" s="81">
        <f t="shared" si="7"/>
        <v>0.24712304761904763</v>
      </c>
      <c r="P45" s="1">
        <f t="shared" si="5"/>
        <v>-0.11287695238095236</v>
      </c>
      <c r="S45" s="126">
        <v>401</v>
      </c>
      <c r="T45" s="23">
        <v>0.31</v>
      </c>
      <c r="U45" s="123">
        <f t="shared" si="6"/>
        <v>-6.2876952380952367E-2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'[5]NE 2016'!$E$109</f>
        <v>1455</v>
      </c>
      <c r="F46" s="23">
        <f>'[5]NE 2016'!$S$113</f>
        <v>0.90459047619047617</v>
      </c>
      <c r="G46" s="34">
        <f>'[5]NE 2017'!$E109</f>
        <v>1843</v>
      </c>
      <c r="H46" s="23">
        <f>'[5]NE 2017'!$S$113</f>
        <v>0.97157968253968252</v>
      </c>
      <c r="I46" s="34">
        <f>'[5]NE 2018'!$E109</f>
        <v>1756</v>
      </c>
      <c r="J46" s="23">
        <f>'[5]NE 2018'!$S$113</f>
        <v>1.0366415238095239</v>
      </c>
      <c r="K46" s="34">
        <f>'[5]NE 2019'!$E109</f>
        <v>1843</v>
      </c>
      <c r="L46" s="23">
        <f>'[5]NE 2019'!$S$113</f>
        <v>1.1888480000000001</v>
      </c>
      <c r="M46" s="25">
        <f t="shared" si="7"/>
        <v>1799.5</v>
      </c>
      <c r="N46" s="142">
        <f t="shared" si="7"/>
        <v>1.1127447619047621</v>
      </c>
      <c r="P46" s="1">
        <f t="shared" si="5"/>
        <v>0.17274476190476218</v>
      </c>
      <c r="Q46">
        <v>1</v>
      </c>
      <c r="S46" s="126">
        <v>1799.5</v>
      </c>
      <c r="T46" s="23">
        <v>1</v>
      </c>
      <c r="U46" s="123">
        <f t="shared" si="6"/>
        <v>0.11274476190476213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'[5]SE 2016'!$J$109</f>
        <v>480</v>
      </c>
      <c r="F47" s="23">
        <f>'[5]SE 2016'!$AA$113</f>
        <v>0.30933980952380957</v>
      </c>
      <c r="G47" s="34">
        <f>'[5]SE 2017'!$J109</f>
        <v>457</v>
      </c>
      <c r="H47" s="23">
        <f>'[5]SE 2017'!$AA$113</f>
        <v>0.32699060317460316</v>
      </c>
      <c r="I47" s="34">
        <f>'[5]SE 2018'!$J109</f>
        <v>369</v>
      </c>
      <c r="J47" s="23">
        <f>'[5]SE 2018'!$AA$113</f>
        <v>0.30478641269841272</v>
      </c>
      <c r="K47" s="34">
        <f>'[5]SE 2019'!$J109</f>
        <v>387</v>
      </c>
      <c r="L47" s="23">
        <f>'[5]SE 2019'!$AA$113</f>
        <v>0.31511885714285709</v>
      </c>
      <c r="M47" s="25">
        <f t="shared" si="7"/>
        <v>378</v>
      </c>
      <c r="N47" s="81">
        <f t="shared" si="7"/>
        <v>0.30995263492063491</v>
      </c>
      <c r="P47" s="1">
        <f t="shared" si="5"/>
        <v>-1.00473650793651E-2</v>
      </c>
      <c r="S47" s="126">
        <v>413</v>
      </c>
      <c r="T47" s="23">
        <v>0.32</v>
      </c>
      <c r="U47" s="123">
        <f t="shared" si="6"/>
        <v>-1.00473650793651E-2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'[5]SC 2016'!$E$109</f>
        <v>3348</v>
      </c>
      <c r="F48" s="23">
        <f>'[5]SC 2016'!$Q$113</f>
        <v>2.1365878095238093</v>
      </c>
      <c r="G48" s="34">
        <f>'[5]SC 2017'!$E109</f>
        <v>2791</v>
      </c>
      <c r="H48" s="23">
        <f>'[5]SC 2017'!$Q$113</f>
        <v>1.9952492698412698</v>
      </c>
      <c r="I48" s="34">
        <f>'[5]SC 2018'!$E109</f>
        <v>2571</v>
      </c>
      <c r="J48" s="23">
        <f>'[5]SC 2018'!$Q$113</f>
        <v>1.8010565079365077</v>
      </c>
      <c r="K48" s="34">
        <f>'[5]SC 2019'!$E109</f>
        <v>2439</v>
      </c>
      <c r="L48" s="23">
        <f>'[5]SC 2019'!$Q$113</f>
        <v>1.9581846349206351</v>
      </c>
      <c r="M48" s="25">
        <f t="shared" si="7"/>
        <v>2505</v>
      </c>
      <c r="N48" s="142">
        <f t="shared" si="7"/>
        <v>1.8796205714285714</v>
      </c>
      <c r="P48" s="1">
        <f t="shared" si="5"/>
        <v>-0.19037942857142842</v>
      </c>
      <c r="Q48">
        <v>2</v>
      </c>
      <c r="S48" s="126">
        <v>2681</v>
      </c>
      <c r="T48" s="23">
        <v>1.9</v>
      </c>
      <c r="U48" s="123">
        <f t="shared" si="6"/>
        <v>-2.0379428571428493E-2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'[5]SC 2016'!$F$109</f>
        <v>1370</v>
      </c>
      <c r="F49" s="23">
        <f>'[5]SC 2016'!$R$113</f>
        <v>1.3767987301587306</v>
      </c>
      <c r="G49" s="34">
        <f>'[5]SC 2017'!$F109</f>
        <v>1603</v>
      </c>
      <c r="H49" s="23">
        <f>'[5]SC 2017'!$R$113</f>
        <v>1.3706923174603176</v>
      </c>
      <c r="I49" s="34">
        <f>'[5]SC 2018'!$F109</f>
        <v>1422</v>
      </c>
      <c r="J49" s="23">
        <f>'[5]SC 2018'!$R$113</f>
        <v>1.3193673650793649</v>
      </c>
      <c r="K49" s="34">
        <f>'[5]SC 2019'!$F109</f>
        <v>1583</v>
      </c>
      <c r="L49" s="23">
        <f>'[5]SC 2019'!$R$113</f>
        <v>1.3806421587301587</v>
      </c>
      <c r="M49" s="25">
        <f t="shared" si="7"/>
        <v>1502.5</v>
      </c>
      <c r="N49" s="142">
        <f t="shared" si="7"/>
        <v>1.3500047619047617</v>
      </c>
      <c r="P49" s="1">
        <f t="shared" si="5"/>
        <v>-1.9995238095238399E-2</v>
      </c>
      <c r="Q49">
        <v>1</v>
      </c>
      <c r="S49" s="126">
        <v>1512.5</v>
      </c>
      <c r="T49" s="23">
        <v>1.35</v>
      </c>
      <c r="U49" s="123">
        <f t="shared" si="6"/>
        <v>4.7619047616187515E-6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'[5]NC 2016'!$C$109</f>
        <v>3925</v>
      </c>
      <c r="F50" s="23">
        <f>'[5]NC 2016'!$I$113</f>
        <v>2.2299314285714287</v>
      </c>
      <c r="G50" s="34">
        <f>'[5]NC 2017'!$C109</f>
        <v>4097</v>
      </c>
      <c r="H50" s="23">
        <f>'[5]NC 2017'!$I$113</f>
        <v>2.2017139047619048</v>
      </c>
      <c r="I50" s="34">
        <f>'[5]NC 2018'!$C109</f>
        <v>3522</v>
      </c>
      <c r="J50" s="23">
        <f>'[5]NC 2018'!$I$113</f>
        <v>2.0231504761904762</v>
      </c>
      <c r="K50" s="34">
        <f>'[5]NC 2019'!$C109</f>
        <v>3132</v>
      </c>
      <c r="L50" s="23">
        <f>'[5]NC 2019'!$I$113</f>
        <v>2.0674092698412698</v>
      </c>
      <c r="M50" s="25">
        <f t="shared" si="7"/>
        <v>3327</v>
      </c>
      <c r="N50" s="142">
        <f t="shared" si="7"/>
        <v>2.0452798730158728</v>
      </c>
      <c r="P50" s="1">
        <f t="shared" si="5"/>
        <v>-0.17472012698412742</v>
      </c>
      <c r="Q50">
        <v>2</v>
      </c>
      <c r="S50" s="126">
        <v>3809.5</v>
      </c>
      <c r="T50" s="23">
        <v>2.11</v>
      </c>
      <c r="U50" s="123">
        <f t="shared" si="6"/>
        <v>-6.4720126984127102E-2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'[5]NEC 2016'!$C$109</f>
        <v>643</v>
      </c>
      <c r="F51" s="23">
        <f>'[5]NEC 2016'!$H$113</f>
        <v>0.5306709841269841</v>
      </c>
      <c r="G51" s="34">
        <f>'[5]NEC 2017'!$C109</f>
        <v>740</v>
      </c>
      <c r="H51" s="23">
        <f>'[5]NEC 2017'!$H$113</f>
        <v>0.4800626031746032</v>
      </c>
      <c r="I51" s="34">
        <f>'[5]NEC 2018'!$C109</f>
        <v>673</v>
      </c>
      <c r="J51" s="23">
        <f>'[5]NEC 2018'!$H$113</f>
        <v>0.54108266666666671</v>
      </c>
      <c r="K51" s="34">
        <f>'[5]NEC 2019'!$C109</f>
        <v>1016</v>
      </c>
      <c r="L51" s="23">
        <f>'[5]NEC 2019'!$H$113</f>
        <v>0.62643085714285707</v>
      </c>
      <c r="M51" s="25">
        <f t="shared" si="7"/>
        <v>844.5</v>
      </c>
      <c r="N51" s="81">
        <f t="shared" si="7"/>
        <v>0.58375676190476189</v>
      </c>
      <c r="P51" s="1">
        <f t="shared" si="5"/>
        <v>7.3756761904761881E-2</v>
      </c>
      <c r="S51" s="126">
        <v>706.5</v>
      </c>
      <c r="T51" s="23">
        <v>0.51</v>
      </c>
      <c r="U51" s="123">
        <f t="shared" si="6"/>
        <v>7.3756761904761881E-2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'[5]SC 2016'!$H$109</f>
        <v>580</v>
      </c>
      <c r="F52" s="23">
        <f>'[5]SC 2016'!$T$113</f>
        <v>0.37553041269841275</v>
      </c>
      <c r="G52" s="34">
        <f>'[5]SC 2017'!$H109</f>
        <v>431</v>
      </c>
      <c r="H52" s="23">
        <f>'[5]SC 2017'!$T$113</f>
        <v>0.31923301587301589</v>
      </c>
      <c r="I52" s="34">
        <f>'[5]SC 2018'!$H109</f>
        <v>485</v>
      </c>
      <c r="J52" s="23">
        <f>'[5]SC 2018'!$T$113</f>
        <v>0.29741117460317462</v>
      </c>
      <c r="K52" s="34">
        <f>'[5]SC 2019'!$H109</f>
        <v>331</v>
      </c>
      <c r="L52" s="23">
        <f>'[5]SC 2019'!$T$113</f>
        <v>0.25243898412698412</v>
      </c>
      <c r="M52" s="25">
        <f t="shared" si="7"/>
        <v>408</v>
      </c>
      <c r="N52" s="81">
        <f t="shared" si="7"/>
        <v>0.27492507936507937</v>
      </c>
      <c r="P52" s="1">
        <f t="shared" si="5"/>
        <v>-7.5074920634920606E-2</v>
      </c>
      <c r="S52" s="126">
        <v>458</v>
      </c>
      <c r="T52" s="23">
        <v>0.31</v>
      </c>
      <c r="U52" s="123">
        <f t="shared" si="6"/>
        <v>-3.5074920634920626E-2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'[5]NE 2016'!$F$109</f>
        <v>1394</v>
      </c>
      <c r="F53" s="23">
        <f>'[5]NE 2016'!$T$113</f>
        <v>1.2180386031746033</v>
      </c>
      <c r="G53" s="34">
        <f>'[5]NE 2017'!$F109</f>
        <v>1419</v>
      </c>
      <c r="H53" s="23">
        <f>'[5]NE 2017'!$T$113</f>
        <v>1.3175818412698415</v>
      </c>
      <c r="I53" s="34">
        <f>'[5]NE 2018'!$F109</f>
        <v>1431</v>
      </c>
      <c r="J53" s="23">
        <f>'[5]NE 2018'!$T$113</f>
        <v>1.1520932063492062</v>
      </c>
      <c r="K53" s="34">
        <f>'[5]NE 2019'!$F109</f>
        <v>1254</v>
      </c>
      <c r="L53" s="23">
        <f>'[5]NE 2019'!$T$113</f>
        <v>1.2305589841269842</v>
      </c>
      <c r="M53" s="25">
        <f t="shared" si="7"/>
        <v>1342.5</v>
      </c>
      <c r="N53" s="142">
        <f t="shared" si="7"/>
        <v>1.1913260952380953</v>
      </c>
      <c r="P53" s="1">
        <f t="shared" si="5"/>
        <v>-7.8673904761904723E-2</v>
      </c>
      <c r="Q53">
        <v>1</v>
      </c>
      <c r="S53" s="126">
        <v>1425</v>
      </c>
      <c r="T53" s="23">
        <v>1.23</v>
      </c>
      <c r="U53" s="123">
        <f t="shared" si="6"/>
        <v>-3.8673904761904687E-2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'[5]NE 2016'!$G$109</f>
        <v>1026</v>
      </c>
      <c r="F54" s="23">
        <f>'[5]NE 2016'!$U$113</f>
        <v>1.0709931428571429</v>
      </c>
      <c r="G54" s="34">
        <f>'[5]NE 2017'!$G109</f>
        <v>759</v>
      </c>
      <c r="H54" s="23">
        <f>'[5]NE 2017'!$U$113</f>
        <v>0.77243631746031749</v>
      </c>
      <c r="I54" s="34">
        <f>'[5]NE 2018'!$G109</f>
        <v>869</v>
      </c>
      <c r="J54" s="23">
        <f>'[5]NE 2018'!$U$113</f>
        <v>0.77783403174603183</v>
      </c>
      <c r="K54" s="34">
        <f>'[5]NE 2019'!$G109</f>
        <v>922</v>
      </c>
      <c r="L54" s="23">
        <f>'[5]NE 2019'!$U$113</f>
        <v>0.91446679365079375</v>
      </c>
      <c r="M54" s="25">
        <f t="shared" si="7"/>
        <v>895.5</v>
      </c>
      <c r="N54" s="81">
        <f t="shared" si="7"/>
        <v>0.84615041269841273</v>
      </c>
      <c r="P54" s="1">
        <f t="shared" si="5"/>
        <v>-7.3849587301587305E-2</v>
      </c>
      <c r="S54" s="126">
        <v>814</v>
      </c>
      <c r="T54" s="23">
        <v>0.78</v>
      </c>
      <c r="U54" s="123">
        <f t="shared" si="6"/>
        <v>6.6150412698412708E-2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'[5]SE 2016'!$K$109</f>
        <v>1009</v>
      </c>
      <c r="F55" s="23">
        <f>'[5]SE 2016'!$AB$113</f>
        <v>0.86224888888888895</v>
      </c>
      <c r="G55" s="34">
        <f>'[5]SE 2017'!$K109</f>
        <v>954</v>
      </c>
      <c r="H55" s="23">
        <f>'[5]SE 2017'!$AB$113</f>
        <v>0.89710730158730179</v>
      </c>
      <c r="I55" s="34">
        <f>'[5]SE 2018'!$K109</f>
        <v>1091</v>
      </c>
      <c r="J55" s="23">
        <f>'[5]SE 2018'!$AB$113</f>
        <v>0.82846133333333338</v>
      </c>
      <c r="K55" s="34">
        <f>'[5]SE 2019'!$K109</f>
        <v>949</v>
      </c>
      <c r="L55" s="23">
        <f>'[5]SE 2019'!$AB$113</f>
        <v>0.73460914285714274</v>
      </c>
      <c r="M55" s="25">
        <f t="shared" si="7"/>
        <v>1020</v>
      </c>
      <c r="N55" s="81">
        <f t="shared" si="7"/>
        <v>0.78153523809523806</v>
      </c>
      <c r="P55" s="1">
        <f t="shared" si="5"/>
        <v>-9.8464761904761944E-2</v>
      </c>
      <c r="S55" s="126">
        <v>1022.5</v>
      </c>
      <c r="T55" s="23">
        <v>0.86</v>
      </c>
      <c r="U55" s="123">
        <f t="shared" si="6"/>
        <v>-7.8464761904761926E-2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'[5]NE 2016'!$I$109</f>
        <v>423</v>
      </c>
      <c r="F56" s="23">
        <f>'[5]NE 2016'!$W$113</f>
        <v>0.31793485714285719</v>
      </c>
      <c r="G56" s="34">
        <f>'[5]NE 2017'!$I109</f>
        <v>539</v>
      </c>
      <c r="H56" s="23">
        <f>'[5]NE 2017'!$W$113</f>
        <v>0.30024914285714288</v>
      </c>
      <c r="I56" s="34">
        <f>'[5]NE 2018'!$I109</f>
        <v>441</v>
      </c>
      <c r="J56" s="23">
        <f>'[5]NE 2018'!$W$113</f>
        <v>0.30778704761904768</v>
      </c>
      <c r="K56" s="34">
        <f>'[5]NE 2019'!$I109</f>
        <v>457</v>
      </c>
      <c r="L56" s="23">
        <f>'[5]NE 2019'!$W$113</f>
        <v>0.30534895238095244</v>
      </c>
      <c r="M56" s="25">
        <f t="shared" si="7"/>
        <v>449</v>
      </c>
      <c r="N56" s="81">
        <f t="shared" si="7"/>
        <v>0.30656800000000006</v>
      </c>
      <c r="P56" s="1">
        <f t="shared" si="5"/>
        <v>-3.4319999999999351E-3</v>
      </c>
      <c r="S56" s="126">
        <v>490</v>
      </c>
      <c r="T56" s="23">
        <v>0.3</v>
      </c>
      <c r="U56" s="123">
        <f t="shared" si="6"/>
        <v>6.5680000000000738E-3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'[5]SE 2016'!$M$109</f>
        <v>985</v>
      </c>
      <c r="F57" s="23">
        <f>'[5]SE 2016'!$AD$113</f>
        <v>0.6570854603174604</v>
      </c>
      <c r="G57" s="34">
        <f>'[5]SE 2017'!$M109</f>
        <v>779</v>
      </c>
      <c r="H57" s="23">
        <f>'[5]SE 2017'!$AD$113</f>
        <v>0.51318628571428582</v>
      </c>
      <c r="I57" s="34">
        <f>'[5]SE 2018'!$M109</f>
        <v>898</v>
      </c>
      <c r="J57" s="23">
        <f>'[5]SE 2018'!$AD$113</f>
        <v>0.53596342857142865</v>
      </c>
      <c r="K57" s="34">
        <f>'[5]SE 2019'!$M109</f>
        <v>772</v>
      </c>
      <c r="L57" s="23">
        <f>'[5]SE 2019'!$AD$113</f>
        <v>0.59778501587301591</v>
      </c>
      <c r="M57" s="25">
        <f t="shared" si="7"/>
        <v>835</v>
      </c>
      <c r="N57" s="81">
        <f t="shared" si="7"/>
        <v>0.56687422222222228</v>
      </c>
      <c r="P57" s="1">
        <f t="shared" si="5"/>
        <v>-2.312577777777769E-2</v>
      </c>
      <c r="S57" s="126">
        <v>838.5</v>
      </c>
      <c r="T57" s="23">
        <v>0.52</v>
      </c>
      <c r="U57" s="123">
        <f t="shared" si="6"/>
        <v>4.6874222222222262E-2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'[5]SC 2016'!$I$109</f>
        <v>783</v>
      </c>
      <c r="F58" s="23">
        <f>'[5]SC 2016'!$U$113</f>
        <v>0.3252761904761905</v>
      </c>
      <c r="G58" s="34">
        <f>'[5]SC 2017'!$I109</f>
        <v>351</v>
      </c>
      <c r="H58" s="23">
        <f>'[5]SC 2017'!$U$113</f>
        <v>0.24248406349206347</v>
      </c>
      <c r="I58" s="34">
        <f>'[5]SC 2018'!$I109</f>
        <v>258</v>
      </c>
      <c r="J58" s="23">
        <f>'[5]SC 2018'!$U$113</f>
        <v>0.18402285714285715</v>
      </c>
      <c r="K58" s="34">
        <f>'[5]SC 2019'!$I109</f>
        <v>283</v>
      </c>
      <c r="L58" s="23">
        <f>'[5]SC 2019'!$U$113</f>
        <v>0.20370273015873017</v>
      </c>
      <c r="M58" s="25">
        <f t="shared" si="7"/>
        <v>270.5</v>
      </c>
      <c r="N58" s="81">
        <f t="shared" si="7"/>
        <v>0.19386279365079367</v>
      </c>
      <c r="P58" s="1">
        <f t="shared" si="5"/>
        <v>-8.6137206349206352E-2</v>
      </c>
      <c r="S58" s="126">
        <v>304.5</v>
      </c>
      <c r="T58" s="23">
        <v>0.21</v>
      </c>
      <c r="U58" s="123">
        <f t="shared" si="6"/>
        <v>-1.6137206349206318E-2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'[5]SC 2016'!$J$109</f>
        <v>234</v>
      </c>
      <c r="F59" s="23">
        <f>'[5]SC 2016'!$V$113</f>
        <v>0.27482730158730162</v>
      </c>
      <c r="G59" s="34">
        <f>'[5]SC 2017'!$J109</f>
        <v>168</v>
      </c>
      <c r="H59" s="23">
        <f>'[5]SC 2017'!$V$113</f>
        <v>0.29984584126984121</v>
      </c>
      <c r="I59" s="34">
        <f>'[5]SC 2018'!$J109</f>
        <v>126</v>
      </c>
      <c r="J59" s="23">
        <f>'[5]SC 2018'!$V$113</f>
        <v>0.19415911111111112</v>
      </c>
      <c r="K59" s="34">
        <f>'[5]SC 2019'!$J109</f>
        <v>170</v>
      </c>
      <c r="L59" s="23">
        <f>'[5]SC 2019'!$V$113</f>
        <v>0.22444799999999998</v>
      </c>
      <c r="M59" s="25">
        <f t="shared" si="7"/>
        <v>148</v>
      </c>
      <c r="N59" s="81">
        <f t="shared" si="7"/>
        <v>0.20930355555555555</v>
      </c>
      <c r="P59" s="1">
        <f t="shared" si="5"/>
        <v>-8.0696444444444432E-2</v>
      </c>
      <c r="S59" s="126">
        <v>147</v>
      </c>
      <c r="T59" s="23">
        <v>0.25</v>
      </c>
      <c r="U59" s="123">
        <f t="shared" si="6"/>
        <v>-4.0696444444444452E-2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'[5]SW 2016'!$H$109</f>
        <v>387</v>
      </c>
      <c r="F60" s="23">
        <f>'[5]SW 2016'!$S$113</f>
        <v>0.10918019047619049</v>
      </c>
      <c r="G60" s="34">
        <f>'[5]SW 2017'!$H109</f>
        <v>295</v>
      </c>
      <c r="H60" s="23">
        <f>'[5]SW 2017'!$S$113</f>
        <v>0.12791111111111114</v>
      </c>
      <c r="I60" s="34">
        <f>'[5]SW 2018'!$H109</f>
        <v>178</v>
      </c>
      <c r="J60" s="23">
        <f>'[5]SW 2018'!$S$113</f>
        <v>6.4569396825396821E-2</v>
      </c>
      <c r="K60" s="34">
        <f>'[5]SW 2019'!$H109</f>
        <v>268</v>
      </c>
      <c r="L60" s="23">
        <f>'[5]SW 2019'!$S$113</f>
        <v>9.2363809523809542E-2</v>
      </c>
      <c r="M60" s="25">
        <f t="shared" si="7"/>
        <v>223</v>
      </c>
      <c r="N60" s="81">
        <f t="shared" si="7"/>
        <v>7.8466603174603189E-2</v>
      </c>
      <c r="P60" s="1">
        <f t="shared" si="5"/>
        <v>-4.1533396825396807E-2</v>
      </c>
      <c r="S60" s="126">
        <v>236.5</v>
      </c>
      <c r="T60" s="23">
        <v>0.1</v>
      </c>
      <c r="U60" s="123">
        <f t="shared" si="6"/>
        <v>-2.1533396825396817E-2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'[5]EC 2016 '!$C$109</f>
        <v>345</v>
      </c>
      <c r="F61" s="23">
        <f>'[5]EC 2016 '!$K$113</f>
        <v>0.25154704761904761</v>
      </c>
      <c r="G61" s="34">
        <f>'[5]EC 2017 '!$C109</f>
        <v>442</v>
      </c>
      <c r="H61" s="23">
        <f>'[5]EC 2017 '!$I$113</f>
        <v>0.26296800000000004</v>
      </c>
      <c r="I61" s="127">
        <f>'[5]EC 2018'!C109</f>
        <v>207</v>
      </c>
      <c r="J61" s="23">
        <f>'[5]EC 2018'!$I113</f>
        <v>0.14920088888888888</v>
      </c>
      <c r="K61" s="127">
        <f>'[5]EC 2019'!$C109</f>
        <v>172</v>
      </c>
      <c r="L61" s="23">
        <f>'[5]EC 2019'!$I113</f>
        <v>0.14729092063492064</v>
      </c>
      <c r="M61" s="25">
        <f t="shared" si="7"/>
        <v>189.5</v>
      </c>
      <c r="N61" s="81">
        <f t="shared" si="7"/>
        <v>0.14824590476190475</v>
      </c>
      <c r="P61" s="1">
        <f t="shared" si="5"/>
        <v>-0.11175409523809526</v>
      </c>
      <c r="S61" s="126">
        <v>324.5</v>
      </c>
      <c r="T61" s="23">
        <v>0.21</v>
      </c>
      <c r="U61" s="123">
        <f t="shared" si="6"/>
        <v>-6.1754095238095247E-2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'[5]NE 2016'!$K$109</f>
        <v>597</v>
      </c>
      <c r="F62" s="23">
        <f>'[5]NE 2016'!$Y$113</f>
        <v>0.51575149206349202</v>
      </c>
      <c r="G62" s="34">
        <f>'[5]NE 2017'!$K109</f>
        <v>570</v>
      </c>
      <c r="H62" s="23">
        <f>'[5]NE 2017'!$Y$113</f>
        <v>0.5181688888888889</v>
      </c>
      <c r="I62" s="34">
        <f>'[5]NE 2018'!$K109</f>
        <v>936</v>
      </c>
      <c r="J62" s="23">
        <f>'[5]NE 2018'!$Y$113</f>
        <v>0.76340977777777785</v>
      </c>
      <c r="K62" s="34">
        <f>'[5]NE 2019'!$K109</f>
        <v>785</v>
      </c>
      <c r="L62" s="23">
        <f>'[5]NE 2019'!$Y$113</f>
        <v>0.70477053968253955</v>
      </c>
      <c r="M62" s="25">
        <f t="shared" si="7"/>
        <v>860.5</v>
      </c>
      <c r="N62" s="81">
        <f t="shared" si="7"/>
        <v>0.7340901587301587</v>
      </c>
      <c r="P62" s="1">
        <f t="shared" si="5"/>
        <v>0.21409015873015869</v>
      </c>
      <c r="S62" s="126">
        <v>753</v>
      </c>
      <c r="T62" s="23">
        <v>0.64</v>
      </c>
      <c r="U62" s="123">
        <f t="shared" si="6"/>
        <v>9.4090158730158691E-2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'[5]EC 2016 '!$D$109</f>
        <v>2211</v>
      </c>
      <c r="F63" s="23">
        <f>'[5]EC 2016 '!$L$113</f>
        <v>1.3946796190476192</v>
      </c>
      <c r="G63" s="34">
        <f>'[5]EC 2017 '!$D109</f>
        <v>2319</v>
      </c>
      <c r="H63" s="23">
        <f>'[5]EC 2017 '!$J$113</f>
        <v>1.3050021587301588</v>
      </c>
      <c r="I63" s="127">
        <f>'[5]EC 2018'!$D109</f>
        <v>2203</v>
      </c>
      <c r="J63" s="23">
        <f>'[5]EC 2018'!$J113</f>
        <v>1.4801928888888887</v>
      </c>
      <c r="K63" s="127">
        <f>'[5]EC 2019'!$D109</f>
        <v>2041</v>
      </c>
      <c r="L63" s="23">
        <f>'[5]EC 2019'!$J$113</f>
        <v>1.3727003174603178</v>
      </c>
      <c r="M63" s="25">
        <f t="shared" si="7"/>
        <v>2122</v>
      </c>
      <c r="N63" s="142">
        <f t="shared" si="7"/>
        <v>1.4264466031746033</v>
      </c>
      <c r="P63" s="1">
        <f t="shared" si="5"/>
        <v>7.6446603174603167E-2</v>
      </c>
      <c r="Q63">
        <v>1</v>
      </c>
      <c r="S63" s="126">
        <v>2261</v>
      </c>
      <c r="T63" s="23">
        <v>1.39</v>
      </c>
      <c r="U63" s="123">
        <f t="shared" si="6"/>
        <v>3.6446603174603354E-2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102">
        <f>'[5]SE 2016'!$O$109</f>
        <v>1419</v>
      </c>
      <c r="F64" s="103">
        <f>'[5]SE 2016'!$AF$113</f>
        <v>0.82645688888888891</v>
      </c>
      <c r="G64" s="102">
        <f>'[5]SE 2017'!$O109</f>
        <v>921</v>
      </c>
      <c r="H64" s="103">
        <f>'[5]SE 2017'!$AF$113</f>
        <v>0.6689182222222223</v>
      </c>
      <c r="I64" s="102">
        <f>'[5]SE 2018'!$O109</f>
        <v>611</v>
      </c>
      <c r="J64" s="103">
        <f>'[5]SE 2018'!$AF$113</f>
        <v>0.60513993650793652</v>
      </c>
      <c r="K64" s="102">
        <f>'[5]SE 2019'!$O109</f>
        <v>751</v>
      </c>
      <c r="L64" s="103">
        <f>'[5]SE 2019'!$AF$113</f>
        <v>0.60692825396825389</v>
      </c>
      <c r="M64" s="25">
        <f t="shared" si="7"/>
        <v>681</v>
      </c>
      <c r="N64" s="81">
        <f t="shared" si="7"/>
        <v>0.60603409523809515</v>
      </c>
      <c r="P64" s="106">
        <f t="shared" si="5"/>
        <v>-0.14396590476190485</v>
      </c>
      <c r="Q64" s="107"/>
      <c r="S64" s="128">
        <v>766</v>
      </c>
      <c r="T64" s="103">
        <v>0.64</v>
      </c>
      <c r="U64" s="129">
        <f t="shared" si="6"/>
        <v>-3.3965904761904864E-2</v>
      </c>
      <c r="V64" s="130">
        <v>0.75</v>
      </c>
    </row>
    <row r="65" spans="1:25" ht="15.75" x14ac:dyDescent="0.25">
      <c r="B65" s="15" t="s">
        <v>93</v>
      </c>
      <c r="E65" s="40">
        <f t="shared" ref="E65:N65" si="8">SUM(E26:E64)</f>
        <v>40224</v>
      </c>
      <c r="F65" s="111">
        <f t="shared" si="8"/>
        <v>27.732835301587301</v>
      </c>
      <c r="G65" s="40">
        <f t="shared" si="8"/>
        <v>38214</v>
      </c>
      <c r="H65" s="111">
        <f t="shared" si="8"/>
        <v>26.275790857142859</v>
      </c>
      <c r="I65" s="40">
        <f t="shared" si="8"/>
        <v>36905</v>
      </c>
      <c r="J65" s="111">
        <f t="shared" si="8"/>
        <v>25.223675936507941</v>
      </c>
      <c r="K65" s="40">
        <f>SUM(K26:K64)</f>
        <v>34849</v>
      </c>
      <c r="L65" s="111">
        <f>SUM(L26:L64)</f>
        <v>25.344601904761905</v>
      </c>
      <c r="M65" s="40">
        <f t="shared" si="8"/>
        <v>35877</v>
      </c>
      <c r="N65" s="112">
        <f t="shared" si="8"/>
        <v>25.28413892063492</v>
      </c>
      <c r="O65" s="15"/>
      <c r="P65" s="67">
        <f>SUM(P26:P64)</f>
        <v>-1.7458610793650788</v>
      </c>
      <c r="Q65" s="15">
        <f>SUM(Q26:Q64)</f>
        <v>9</v>
      </c>
      <c r="S65" s="131">
        <f>SUM(S26:S64)</f>
        <v>37559.5</v>
      </c>
      <c r="T65" s="132">
        <f>SUM(T26:T64)</f>
        <v>25.730000000000011</v>
      </c>
      <c r="U65" s="133">
        <f>SUM(U26:U64)</f>
        <v>-0.44586107936507879</v>
      </c>
      <c r="V65" s="114">
        <f>SUM(V26:V64)</f>
        <v>27.030000000000005</v>
      </c>
    </row>
    <row r="66" spans="1:25" x14ac:dyDescent="0.2">
      <c r="E66" s="2"/>
      <c r="V66" s="55"/>
    </row>
    <row r="67" spans="1:25" ht="16.5" thickBot="1" x14ac:dyDescent="0.3">
      <c r="B67" s="15" t="s">
        <v>94</v>
      </c>
      <c r="E67" s="73">
        <f t="shared" ref="E67:N67" si="9">E65+E23</f>
        <v>163009</v>
      </c>
      <c r="F67" s="74">
        <f t="shared" si="9"/>
        <v>154.90023085714287</v>
      </c>
      <c r="G67" s="73">
        <f t="shared" si="9"/>
        <v>164167</v>
      </c>
      <c r="H67" s="74">
        <f t="shared" si="9"/>
        <v>155.70532546031748</v>
      </c>
      <c r="I67" s="73">
        <f t="shared" si="9"/>
        <v>163034</v>
      </c>
      <c r="J67" s="74">
        <f t="shared" si="9"/>
        <v>151.66158247619046</v>
      </c>
      <c r="K67" s="73">
        <f>K65+K23</f>
        <v>155577</v>
      </c>
      <c r="L67" s="74">
        <f>L65+L23</f>
        <v>152.28296761904761</v>
      </c>
      <c r="M67" s="73">
        <f t="shared" si="9"/>
        <v>159305.5</v>
      </c>
      <c r="N67" s="75">
        <f t="shared" si="9"/>
        <v>151.97227504761904</v>
      </c>
      <c r="O67" s="15"/>
      <c r="P67" s="15"/>
      <c r="Q67" s="15"/>
      <c r="S67" s="68">
        <f>S23+S65</f>
        <v>163602.5</v>
      </c>
      <c r="T67" s="69">
        <f>T23+T65</f>
        <v>153.66</v>
      </c>
      <c r="U67" s="113">
        <f>U23+U65</f>
        <v>-1.6877249523809552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S1" sqref="S1:V1048576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21875" style="1" hidden="1" customWidth="1"/>
    <col min="6" max="6" width="8.88671875" style="1" hidden="1" customWidth="1"/>
    <col min="7" max="7" width="11.6640625" style="1" hidden="1" customWidth="1"/>
    <col min="8" max="8" width="8.88671875" style="1" hidden="1" customWidth="1"/>
    <col min="9" max="9" width="11.664062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6640625" customWidth="1"/>
    <col min="266" max="266" width="8.88671875" customWidth="1"/>
    <col min="267" max="267" width="11.6640625" customWidth="1"/>
    <col min="268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4.109375" customWidth="1"/>
    <col min="275" max="275" width="8.7773437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6640625" customWidth="1"/>
    <col min="522" max="522" width="8.88671875" customWidth="1"/>
    <col min="523" max="523" width="11.6640625" customWidth="1"/>
    <col min="524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4.109375" customWidth="1"/>
    <col min="531" max="531" width="8.7773437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6640625" customWidth="1"/>
    <col min="778" max="778" width="8.88671875" customWidth="1"/>
    <col min="779" max="779" width="11.6640625" customWidth="1"/>
    <col min="780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4.109375" customWidth="1"/>
    <col min="787" max="787" width="8.7773437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6640625" customWidth="1"/>
    <col min="1034" max="1034" width="8.88671875" customWidth="1"/>
    <col min="1035" max="1035" width="11.6640625" customWidth="1"/>
    <col min="1036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4.109375" customWidth="1"/>
    <col min="1043" max="1043" width="8.7773437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6640625" customWidth="1"/>
    <col min="1290" max="1290" width="8.88671875" customWidth="1"/>
    <col min="1291" max="1291" width="11.6640625" customWidth="1"/>
    <col min="1292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4.109375" customWidth="1"/>
    <col min="1299" max="1299" width="8.7773437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6640625" customWidth="1"/>
    <col min="1546" max="1546" width="8.88671875" customWidth="1"/>
    <col min="1547" max="1547" width="11.6640625" customWidth="1"/>
    <col min="1548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4.109375" customWidth="1"/>
    <col min="1555" max="1555" width="8.7773437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6640625" customWidth="1"/>
    <col min="1802" max="1802" width="8.88671875" customWidth="1"/>
    <col min="1803" max="1803" width="11.6640625" customWidth="1"/>
    <col min="1804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4.109375" customWidth="1"/>
    <col min="1811" max="1811" width="8.7773437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6640625" customWidth="1"/>
    <col min="2058" max="2058" width="8.88671875" customWidth="1"/>
    <col min="2059" max="2059" width="11.6640625" customWidth="1"/>
    <col min="2060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4.109375" customWidth="1"/>
    <col min="2067" max="2067" width="8.7773437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6640625" customWidth="1"/>
    <col min="2314" max="2314" width="8.88671875" customWidth="1"/>
    <col min="2315" max="2315" width="11.6640625" customWidth="1"/>
    <col min="2316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4.109375" customWidth="1"/>
    <col min="2323" max="2323" width="8.7773437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6640625" customWidth="1"/>
    <col min="2570" max="2570" width="8.88671875" customWidth="1"/>
    <col min="2571" max="2571" width="11.6640625" customWidth="1"/>
    <col min="2572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4.109375" customWidth="1"/>
    <col min="2579" max="2579" width="8.7773437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6640625" customWidth="1"/>
    <col min="2826" max="2826" width="8.88671875" customWidth="1"/>
    <col min="2827" max="2827" width="11.6640625" customWidth="1"/>
    <col min="2828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4.109375" customWidth="1"/>
    <col min="2835" max="2835" width="8.7773437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6640625" customWidth="1"/>
    <col min="3082" max="3082" width="8.88671875" customWidth="1"/>
    <col min="3083" max="3083" width="11.6640625" customWidth="1"/>
    <col min="3084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4.109375" customWidth="1"/>
    <col min="3091" max="3091" width="8.7773437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6640625" customWidth="1"/>
    <col min="3338" max="3338" width="8.88671875" customWidth="1"/>
    <col min="3339" max="3339" width="11.6640625" customWidth="1"/>
    <col min="3340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4.109375" customWidth="1"/>
    <col min="3347" max="3347" width="8.7773437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6640625" customWidth="1"/>
    <col min="3594" max="3594" width="8.88671875" customWidth="1"/>
    <col min="3595" max="3595" width="11.6640625" customWidth="1"/>
    <col min="3596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4.109375" customWidth="1"/>
    <col min="3603" max="3603" width="8.7773437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6640625" customWidth="1"/>
    <col min="3850" max="3850" width="8.88671875" customWidth="1"/>
    <col min="3851" max="3851" width="11.6640625" customWidth="1"/>
    <col min="3852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4.109375" customWidth="1"/>
    <col min="3859" max="3859" width="8.7773437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6640625" customWidth="1"/>
    <col min="4106" max="4106" width="8.88671875" customWidth="1"/>
    <col min="4107" max="4107" width="11.6640625" customWidth="1"/>
    <col min="4108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4.109375" customWidth="1"/>
    <col min="4115" max="4115" width="8.7773437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6640625" customWidth="1"/>
    <col min="4362" max="4362" width="8.88671875" customWidth="1"/>
    <col min="4363" max="4363" width="11.6640625" customWidth="1"/>
    <col min="4364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4.109375" customWidth="1"/>
    <col min="4371" max="4371" width="8.7773437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6640625" customWidth="1"/>
    <col min="4618" max="4618" width="8.88671875" customWidth="1"/>
    <col min="4619" max="4619" width="11.6640625" customWidth="1"/>
    <col min="4620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4.109375" customWidth="1"/>
    <col min="4627" max="4627" width="8.7773437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6640625" customWidth="1"/>
    <col min="4874" max="4874" width="8.88671875" customWidth="1"/>
    <col min="4875" max="4875" width="11.6640625" customWidth="1"/>
    <col min="4876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4.109375" customWidth="1"/>
    <col min="4883" max="4883" width="8.7773437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6640625" customWidth="1"/>
    <col min="5130" max="5130" width="8.88671875" customWidth="1"/>
    <col min="5131" max="5131" width="11.6640625" customWidth="1"/>
    <col min="5132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4.109375" customWidth="1"/>
    <col min="5139" max="5139" width="8.7773437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6640625" customWidth="1"/>
    <col min="5386" max="5386" width="8.88671875" customWidth="1"/>
    <col min="5387" max="5387" width="11.6640625" customWidth="1"/>
    <col min="5388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4.109375" customWidth="1"/>
    <col min="5395" max="5395" width="8.7773437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6640625" customWidth="1"/>
    <col min="5642" max="5642" width="8.88671875" customWidth="1"/>
    <col min="5643" max="5643" width="11.6640625" customWidth="1"/>
    <col min="5644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4.109375" customWidth="1"/>
    <col min="5651" max="5651" width="8.7773437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6640625" customWidth="1"/>
    <col min="5898" max="5898" width="8.88671875" customWidth="1"/>
    <col min="5899" max="5899" width="11.6640625" customWidth="1"/>
    <col min="5900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4.109375" customWidth="1"/>
    <col min="5907" max="5907" width="8.7773437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6640625" customWidth="1"/>
    <col min="6154" max="6154" width="8.88671875" customWidth="1"/>
    <col min="6155" max="6155" width="11.6640625" customWidth="1"/>
    <col min="6156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4.109375" customWidth="1"/>
    <col min="6163" max="6163" width="8.7773437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6640625" customWidth="1"/>
    <col min="6410" max="6410" width="8.88671875" customWidth="1"/>
    <col min="6411" max="6411" width="11.6640625" customWidth="1"/>
    <col min="6412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4.109375" customWidth="1"/>
    <col min="6419" max="6419" width="8.7773437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6640625" customWidth="1"/>
    <col min="6666" max="6666" width="8.88671875" customWidth="1"/>
    <col min="6667" max="6667" width="11.6640625" customWidth="1"/>
    <col min="6668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4.109375" customWidth="1"/>
    <col min="6675" max="6675" width="8.7773437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6640625" customWidth="1"/>
    <col min="6922" max="6922" width="8.88671875" customWidth="1"/>
    <col min="6923" max="6923" width="11.6640625" customWidth="1"/>
    <col min="6924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4.109375" customWidth="1"/>
    <col min="6931" max="6931" width="8.7773437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6640625" customWidth="1"/>
    <col min="7178" max="7178" width="8.88671875" customWidth="1"/>
    <col min="7179" max="7179" width="11.6640625" customWidth="1"/>
    <col min="7180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4.109375" customWidth="1"/>
    <col min="7187" max="7187" width="8.7773437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6640625" customWidth="1"/>
    <col min="7434" max="7434" width="8.88671875" customWidth="1"/>
    <col min="7435" max="7435" width="11.6640625" customWidth="1"/>
    <col min="7436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4.109375" customWidth="1"/>
    <col min="7443" max="7443" width="8.7773437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6640625" customWidth="1"/>
    <col min="7690" max="7690" width="8.88671875" customWidth="1"/>
    <col min="7691" max="7691" width="11.6640625" customWidth="1"/>
    <col min="7692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4.109375" customWidth="1"/>
    <col min="7699" max="7699" width="8.7773437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6640625" customWidth="1"/>
    <col min="7946" max="7946" width="8.88671875" customWidth="1"/>
    <col min="7947" max="7947" width="11.6640625" customWidth="1"/>
    <col min="7948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4.109375" customWidth="1"/>
    <col min="7955" max="7955" width="8.7773437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6640625" customWidth="1"/>
    <col min="8202" max="8202" width="8.88671875" customWidth="1"/>
    <col min="8203" max="8203" width="11.6640625" customWidth="1"/>
    <col min="8204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4.109375" customWidth="1"/>
    <col min="8211" max="8211" width="8.7773437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6640625" customWidth="1"/>
    <col min="8458" max="8458" width="8.88671875" customWidth="1"/>
    <col min="8459" max="8459" width="11.6640625" customWidth="1"/>
    <col min="8460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4.109375" customWidth="1"/>
    <col min="8467" max="8467" width="8.7773437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6640625" customWidth="1"/>
    <col min="8714" max="8714" width="8.88671875" customWidth="1"/>
    <col min="8715" max="8715" width="11.6640625" customWidth="1"/>
    <col min="8716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4.109375" customWidth="1"/>
    <col min="8723" max="8723" width="8.7773437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6640625" customWidth="1"/>
    <col min="8970" max="8970" width="8.88671875" customWidth="1"/>
    <col min="8971" max="8971" width="11.6640625" customWidth="1"/>
    <col min="8972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4.109375" customWidth="1"/>
    <col min="8979" max="8979" width="8.7773437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6640625" customWidth="1"/>
    <col min="9226" max="9226" width="8.88671875" customWidth="1"/>
    <col min="9227" max="9227" width="11.6640625" customWidth="1"/>
    <col min="9228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4.109375" customWidth="1"/>
    <col min="9235" max="9235" width="8.7773437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6640625" customWidth="1"/>
    <col min="9482" max="9482" width="8.88671875" customWidth="1"/>
    <col min="9483" max="9483" width="11.6640625" customWidth="1"/>
    <col min="9484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4.109375" customWidth="1"/>
    <col min="9491" max="9491" width="8.7773437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6640625" customWidth="1"/>
    <col min="9738" max="9738" width="8.88671875" customWidth="1"/>
    <col min="9739" max="9739" width="11.6640625" customWidth="1"/>
    <col min="9740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4.109375" customWidth="1"/>
    <col min="9747" max="9747" width="8.7773437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6640625" customWidth="1"/>
    <col min="9994" max="9994" width="8.88671875" customWidth="1"/>
    <col min="9995" max="9995" width="11.6640625" customWidth="1"/>
    <col min="9996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4.109375" customWidth="1"/>
    <col min="10003" max="10003" width="8.7773437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6640625" customWidth="1"/>
    <col min="10250" max="10250" width="8.88671875" customWidth="1"/>
    <col min="10251" max="10251" width="11.6640625" customWidth="1"/>
    <col min="10252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4.109375" customWidth="1"/>
    <col min="10259" max="10259" width="8.7773437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6640625" customWidth="1"/>
    <col min="10506" max="10506" width="8.88671875" customWidth="1"/>
    <col min="10507" max="10507" width="11.6640625" customWidth="1"/>
    <col min="10508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4.109375" customWidth="1"/>
    <col min="10515" max="10515" width="8.7773437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6640625" customWidth="1"/>
    <col min="10762" max="10762" width="8.88671875" customWidth="1"/>
    <col min="10763" max="10763" width="11.6640625" customWidth="1"/>
    <col min="10764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4.109375" customWidth="1"/>
    <col min="10771" max="10771" width="8.7773437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6640625" customWidth="1"/>
    <col min="11018" max="11018" width="8.88671875" customWidth="1"/>
    <col min="11019" max="11019" width="11.6640625" customWidth="1"/>
    <col min="11020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4.109375" customWidth="1"/>
    <col min="11027" max="11027" width="8.7773437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6640625" customWidth="1"/>
    <col min="11274" max="11274" width="8.88671875" customWidth="1"/>
    <col min="11275" max="11275" width="11.6640625" customWidth="1"/>
    <col min="11276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4.109375" customWidth="1"/>
    <col min="11283" max="11283" width="8.7773437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6640625" customWidth="1"/>
    <col min="11530" max="11530" width="8.88671875" customWidth="1"/>
    <col min="11531" max="11531" width="11.6640625" customWidth="1"/>
    <col min="11532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4.109375" customWidth="1"/>
    <col min="11539" max="11539" width="8.7773437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6640625" customWidth="1"/>
    <col min="11786" max="11786" width="8.88671875" customWidth="1"/>
    <col min="11787" max="11787" width="11.6640625" customWidth="1"/>
    <col min="11788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4.109375" customWidth="1"/>
    <col min="11795" max="11795" width="8.7773437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6640625" customWidth="1"/>
    <col min="12042" max="12042" width="8.88671875" customWidth="1"/>
    <col min="12043" max="12043" width="11.6640625" customWidth="1"/>
    <col min="12044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4.109375" customWidth="1"/>
    <col min="12051" max="12051" width="8.7773437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6640625" customWidth="1"/>
    <col min="12298" max="12298" width="8.88671875" customWidth="1"/>
    <col min="12299" max="12299" width="11.6640625" customWidth="1"/>
    <col min="12300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4.109375" customWidth="1"/>
    <col min="12307" max="12307" width="8.7773437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6640625" customWidth="1"/>
    <col min="12554" max="12554" width="8.88671875" customWidth="1"/>
    <col min="12555" max="12555" width="11.6640625" customWidth="1"/>
    <col min="12556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4.109375" customWidth="1"/>
    <col min="12563" max="12563" width="8.7773437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6640625" customWidth="1"/>
    <col min="12810" max="12810" width="8.88671875" customWidth="1"/>
    <col min="12811" max="12811" width="11.6640625" customWidth="1"/>
    <col min="12812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4.109375" customWidth="1"/>
    <col min="12819" max="12819" width="8.7773437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6640625" customWidth="1"/>
    <col min="13066" max="13066" width="8.88671875" customWidth="1"/>
    <col min="13067" max="13067" width="11.6640625" customWidth="1"/>
    <col min="13068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4.109375" customWidth="1"/>
    <col min="13075" max="13075" width="8.7773437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6640625" customWidth="1"/>
    <col min="13322" max="13322" width="8.88671875" customWidth="1"/>
    <col min="13323" max="13323" width="11.6640625" customWidth="1"/>
    <col min="13324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4.109375" customWidth="1"/>
    <col min="13331" max="13331" width="8.7773437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6640625" customWidth="1"/>
    <col min="13578" max="13578" width="8.88671875" customWidth="1"/>
    <col min="13579" max="13579" width="11.6640625" customWidth="1"/>
    <col min="13580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4.109375" customWidth="1"/>
    <col min="13587" max="13587" width="8.7773437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6640625" customWidth="1"/>
    <col min="13834" max="13834" width="8.88671875" customWidth="1"/>
    <col min="13835" max="13835" width="11.6640625" customWidth="1"/>
    <col min="13836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4.109375" customWidth="1"/>
    <col min="13843" max="13843" width="8.7773437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6640625" customWidth="1"/>
    <col min="14090" max="14090" width="8.88671875" customWidth="1"/>
    <col min="14091" max="14091" width="11.6640625" customWidth="1"/>
    <col min="14092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4.109375" customWidth="1"/>
    <col min="14099" max="14099" width="8.7773437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6640625" customWidth="1"/>
    <col min="14346" max="14346" width="8.88671875" customWidth="1"/>
    <col min="14347" max="14347" width="11.6640625" customWidth="1"/>
    <col min="14348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4.109375" customWidth="1"/>
    <col min="14355" max="14355" width="8.7773437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6640625" customWidth="1"/>
    <col min="14602" max="14602" width="8.88671875" customWidth="1"/>
    <col min="14603" max="14603" width="11.6640625" customWidth="1"/>
    <col min="14604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4.109375" customWidth="1"/>
    <col min="14611" max="14611" width="8.7773437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6640625" customWidth="1"/>
    <col min="14858" max="14858" width="8.88671875" customWidth="1"/>
    <col min="14859" max="14859" width="11.6640625" customWidth="1"/>
    <col min="14860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4.109375" customWidth="1"/>
    <col min="14867" max="14867" width="8.7773437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6640625" customWidth="1"/>
    <col min="15114" max="15114" width="8.88671875" customWidth="1"/>
    <col min="15115" max="15115" width="11.6640625" customWidth="1"/>
    <col min="15116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4.109375" customWidth="1"/>
    <col min="15123" max="15123" width="8.7773437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6640625" customWidth="1"/>
    <col min="15370" max="15370" width="8.88671875" customWidth="1"/>
    <col min="15371" max="15371" width="11.6640625" customWidth="1"/>
    <col min="15372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4.109375" customWidth="1"/>
    <col min="15379" max="15379" width="8.7773437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6640625" customWidth="1"/>
    <col min="15626" max="15626" width="8.88671875" customWidth="1"/>
    <col min="15627" max="15627" width="11.6640625" customWidth="1"/>
    <col min="15628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4.109375" customWidth="1"/>
    <col min="15635" max="15635" width="8.7773437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6640625" customWidth="1"/>
    <col min="15882" max="15882" width="8.88671875" customWidth="1"/>
    <col min="15883" max="15883" width="11.6640625" customWidth="1"/>
    <col min="15884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4.109375" customWidth="1"/>
    <col min="15891" max="15891" width="8.7773437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6640625" customWidth="1"/>
    <col min="16138" max="16138" width="8.88671875" customWidth="1"/>
    <col min="16139" max="16139" width="11.6640625" customWidth="1"/>
    <col min="16140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4.109375" customWidth="1"/>
    <col min="16147" max="16147" width="8.7773437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54" t="s">
        <v>155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43"/>
      <c r="S2" s="119"/>
    </row>
    <row r="3" spans="1:22" ht="15.75" x14ac:dyDescent="0.25">
      <c r="A3" s="155" t="s">
        <v>98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44"/>
      <c r="S3" s="144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113</v>
      </c>
      <c r="F5" s="5" t="s">
        <v>114</v>
      </c>
      <c r="G5" s="4" t="s">
        <v>135</v>
      </c>
      <c r="H5" s="5" t="s">
        <v>136</v>
      </c>
      <c r="I5" s="4" t="s">
        <v>148</v>
      </c>
      <c r="J5" s="5" t="s">
        <v>149</v>
      </c>
      <c r="K5" s="4" t="s">
        <v>156</v>
      </c>
      <c r="L5" s="5" t="s">
        <v>157</v>
      </c>
      <c r="M5" s="5" t="s">
        <v>158</v>
      </c>
      <c r="N5" s="5" t="s">
        <v>159</v>
      </c>
      <c r="O5" s="8" t="s">
        <v>160</v>
      </c>
      <c r="P5" s="5" t="s">
        <v>161</v>
      </c>
      <c r="Q5" s="8" t="s">
        <v>162</v>
      </c>
      <c r="R5" s="8"/>
      <c r="S5" s="9" t="s">
        <v>163</v>
      </c>
      <c r="T5" s="89" t="s">
        <v>164</v>
      </c>
      <c r="U5" s="89" t="s">
        <v>165</v>
      </c>
      <c r="V5" s="90" t="s">
        <v>166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'[6]EC 2017 '!$B$109</f>
        <v>24792</v>
      </c>
      <c r="F9" s="23">
        <f>'[6]EC 2017 '!$H$113</f>
        <v>29.24419263492064</v>
      </c>
      <c r="G9" s="24">
        <f>'[6]EC 2018'!$B$109</f>
        <v>24136</v>
      </c>
      <c r="H9" s="23">
        <f>'[6]EC 2018'!$H$113</f>
        <v>28.211931936507931</v>
      </c>
      <c r="I9" s="24">
        <f>'[6]EC 2019'!$B$109</f>
        <v>21408</v>
      </c>
      <c r="J9" s="23">
        <f>'[6]EC 2019'!$H$113</f>
        <v>29.085548698412698</v>
      </c>
      <c r="K9" s="24">
        <f>'[6]EC 2020'!$B$109</f>
        <v>25241</v>
      </c>
      <c r="L9" s="23">
        <f>'[6]EC 2020'!$H$113</f>
        <v>29.987510857142862</v>
      </c>
      <c r="M9" s="25">
        <f>AVERAGE(K9,I9)</f>
        <v>23324.5</v>
      </c>
      <c r="N9" s="81">
        <f>AVERAGE(L9,J9)</f>
        <v>29.53652977777778</v>
      </c>
      <c r="O9" s="67">
        <f>21+1</f>
        <v>22</v>
      </c>
      <c r="P9" s="121">
        <f t="shared" ref="P9:P22" si="0">O9-N9</f>
        <v>-7.5365297777777798</v>
      </c>
      <c r="Q9" s="37">
        <f>+P9/O9</f>
        <v>-0.34256953535353546</v>
      </c>
      <c r="R9"/>
      <c r="S9" s="25">
        <v>22772</v>
      </c>
      <c r="T9" s="23">
        <v>28.648740317460316</v>
      </c>
      <c r="U9" s="123">
        <f t="shared" ref="U9:U22" si="1">N9-T9</f>
        <v>0.88778946031746386</v>
      </c>
      <c r="V9" s="145">
        <f>M9-S9</f>
        <v>552.5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'[6]NE 2017'!$H$109</f>
        <v>3963</v>
      </c>
      <c r="F10" s="23">
        <f>'[6]NE 2017'!$V$113</f>
        <v>3.3310247619047613</v>
      </c>
      <c r="G10" s="24">
        <f>'[6]NE 2018'!$H$109</f>
        <v>4453</v>
      </c>
      <c r="H10" s="23">
        <f>'[6]NE 2018'!$V$113</f>
        <v>3.4290553650793649</v>
      </c>
      <c r="I10" s="24">
        <f>'[6]NE 2019'!$H$109</f>
        <v>4117</v>
      </c>
      <c r="J10" s="23">
        <f>'[6]NE 2019'!$V$113</f>
        <v>3.5050349206349205</v>
      </c>
      <c r="K10" s="24">
        <f>'[6]NE 2020'!$H$109</f>
        <v>4295</v>
      </c>
      <c r="L10" s="23">
        <f>'[6]NE 2020'!$V$113</f>
        <v>3.6402278095238096</v>
      </c>
      <c r="M10" s="25">
        <f t="shared" ref="M10:N22" si="2">AVERAGE(K10,I10)</f>
        <v>4206</v>
      </c>
      <c r="N10" s="81">
        <f t="shared" si="2"/>
        <v>3.5726313650793653</v>
      </c>
      <c r="O10" s="67">
        <v>3</v>
      </c>
      <c r="P10" s="30">
        <f t="shared" si="0"/>
        <v>-0.5726313650793653</v>
      </c>
      <c r="Q10" s="29">
        <f t="shared" ref="Q10:Q22" si="3">+P10/O10</f>
        <v>-0.19087712169312177</v>
      </c>
      <c r="R10"/>
      <c r="S10" s="25">
        <v>4285</v>
      </c>
      <c r="T10" s="23">
        <v>3.4670451428571427</v>
      </c>
      <c r="U10" s="123">
        <f t="shared" si="1"/>
        <v>0.10558622222222258</v>
      </c>
      <c r="V10" s="145">
        <f t="shared" ref="V10:V21" si="4">M10-S10</f>
        <v>-79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'[6]NE 2017'!$L$109</f>
        <v>2350</v>
      </c>
      <c r="F11" s="23">
        <f>'[6]NE 2017'!$Z$113</f>
        <v>2.2160831746031753</v>
      </c>
      <c r="G11" s="24">
        <f>'[6]NE 2018'!$L$109</f>
        <v>2470</v>
      </c>
      <c r="H11" s="23">
        <f>'[6]NE 2018'!$Z$113</f>
        <v>2.061042285714286</v>
      </c>
      <c r="I11" s="24">
        <f>'[6]NE 2019'!$L$109</f>
        <v>2703</v>
      </c>
      <c r="J11" s="23">
        <f>'[6]NE 2019'!$Z$113</f>
        <v>2.0634629841269843</v>
      </c>
      <c r="K11" s="24">
        <f>'[6]NE 2020'!$L$109</f>
        <v>2571</v>
      </c>
      <c r="L11" s="23">
        <f>'[6]NE 2020'!$Z$113</f>
        <v>1.8643123809523814</v>
      </c>
      <c r="M11" s="25">
        <f t="shared" si="2"/>
        <v>2637</v>
      </c>
      <c r="N11" s="81">
        <f t="shared" si="2"/>
        <v>1.9638876825396827</v>
      </c>
      <c r="O11" s="67">
        <v>2</v>
      </c>
      <c r="P11" s="141">
        <f t="shared" si="0"/>
        <v>3.6112317460317289E-2</v>
      </c>
      <c r="Q11" s="29">
        <f t="shared" si="3"/>
        <v>1.8056158730158645E-2</v>
      </c>
      <c r="R11"/>
      <c r="S11" s="25">
        <v>2586.5</v>
      </c>
      <c r="T11" s="23">
        <v>2.0622526349206352</v>
      </c>
      <c r="U11" s="123">
        <f t="shared" si="1"/>
        <v>-9.8364952380952442E-2</v>
      </c>
      <c r="V11" s="145">
        <f t="shared" si="4"/>
        <v>50.5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'[6]NE 2017'!$J$109</f>
        <v>832</v>
      </c>
      <c r="F12" s="23">
        <f>'[6]NE 2017'!$X$113</f>
        <v>1.4347573333333334</v>
      </c>
      <c r="G12" s="24">
        <f>'[6]NE 2018'!$J$109</f>
        <v>896</v>
      </c>
      <c r="H12" s="23">
        <f>'[6]NE 2018'!$X$113</f>
        <v>1.5031695238095242</v>
      </c>
      <c r="I12" s="24">
        <f>'[6]NE 2019'!$J$109</f>
        <v>1027</v>
      </c>
      <c r="J12" s="23">
        <f>'[6]NE 2019'!$X$113</f>
        <v>1.6111159365079366</v>
      </c>
      <c r="K12" s="24">
        <f>'[6]NE 2020'!$J$109</f>
        <v>1135</v>
      </c>
      <c r="L12" s="23">
        <f>'[6]NE 2020'!$X$113</f>
        <v>1.5756669206349203</v>
      </c>
      <c r="M12" s="25">
        <f t="shared" si="2"/>
        <v>1081</v>
      </c>
      <c r="N12" s="81">
        <f t="shared" si="2"/>
        <v>1.5933914285714286</v>
      </c>
      <c r="O12" s="67">
        <v>2.5</v>
      </c>
      <c r="P12" s="124">
        <f t="shared" si="0"/>
        <v>0.90660857142857143</v>
      </c>
      <c r="Q12" s="37">
        <f t="shared" si="3"/>
        <v>0.36264342857142856</v>
      </c>
      <c r="R12"/>
      <c r="S12" s="25">
        <v>961.5</v>
      </c>
      <c r="T12" s="23">
        <v>1.5571427301587304</v>
      </c>
      <c r="U12" s="123">
        <f t="shared" si="1"/>
        <v>3.6248698412698177E-2</v>
      </c>
      <c r="V12" s="145">
        <f t="shared" si="4"/>
        <v>119.5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'[6]NEC 2017'!$B$109</f>
        <v>15455</v>
      </c>
      <c r="F13" s="23">
        <f>'[6]NEC 2017'!$G$113</f>
        <v>15.732538666666668</v>
      </c>
      <c r="G13" s="24">
        <f>'[6]NEC 2018'!$B$109</f>
        <v>15171</v>
      </c>
      <c r="H13" s="23">
        <f>'[6]NEC 2018'!$G$113</f>
        <v>14.924813079365077</v>
      </c>
      <c r="I13" s="24">
        <f>'[6]NEC 2019'!$B$109</f>
        <v>15455</v>
      </c>
      <c r="J13" s="23">
        <f>'[6]NEC 2019'!$G$113</f>
        <v>15.500693206349208</v>
      </c>
      <c r="K13" s="24">
        <f>'[6]NEC 2020'!$B$109</f>
        <v>15435</v>
      </c>
      <c r="L13" s="23">
        <f>'[6]NEC 2020'!$G$113</f>
        <v>14.580818666666669</v>
      </c>
      <c r="M13" s="25">
        <f t="shared" si="2"/>
        <v>15445</v>
      </c>
      <c r="N13" s="81">
        <f t="shared" si="2"/>
        <v>15.040755936507939</v>
      </c>
      <c r="O13" s="67">
        <f>12+1</f>
        <v>13</v>
      </c>
      <c r="P13" s="28">
        <f t="shared" si="0"/>
        <v>-2.0407559365079386</v>
      </c>
      <c r="Q13" s="29">
        <f t="shared" si="3"/>
        <v>-0.15698122588522606</v>
      </c>
      <c r="R13"/>
      <c r="S13" s="25">
        <v>15313</v>
      </c>
      <c r="T13" s="23">
        <v>15.212753142857142</v>
      </c>
      <c r="U13" s="123">
        <f t="shared" si="1"/>
        <v>-0.17199720634920368</v>
      </c>
      <c r="V13" s="145">
        <f t="shared" si="4"/>
        <v>132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'[6]NC 2017'!$D$109</f>
        <v>15815</v>
      </c>
      <c r="F14" s="23">
        <f>'[6]NC 2017'!$J$113</f>
        <v>15.157749714285714</v>
      </c>
      <c r="G14" s="24">
        <f>'[6]NC 2018'!$D$109</f>
        <v>14436</v>
      </c>
      <c r="H14" s="23">
        <f>'[6]NC 2018'!$J$113</f>
        <v>14.005613333333335</v>
      </c>
      <c r="I14" s="24">
        <f>'[6]NC 2019'!$D$109</f>
        <v>13493</v>
      </c>
      <c r="J14" s="23">
        <f>'[6]NC 2019'!$J$113</f>
        <v>14.503295492063492</v>
      </c>
      <c r="K14" s="24">
        <f>'[6]NC 2020'!$D$109</f>
        <v>14342</v>
      </c>
      <c r="L14" s="23">
        <f>'[6]NC 2020'!$J$113</f>
        <v>13.673153396825398</v>
      </c>
      <c r="M14" s="25">
        <f t="shared" si="2"/>
        <v>13917.5</v>
      </c>
      <c r="N14" s="81">
        <f t="shared" si="2"/>
        <v>14.088224444444446</v>
      </c>
      <c r="O14" s="67">
        <v>13</v>
      </c>
      <c r="P14" s="28">
        <f t="shared" si="0"/>
        <v>-1.088224444444446</v>
      </c>
      <c r="Q14" s="29">
        <f t="shared" si="3"/>
        <v>-8.3709572649572767E-2</v>
      </c>
      <c r="R14"/>
      <c r="S14" s="25">
        <v>13964.5</v>
      </c>
      <c r="T14" s="23">
        <v>14.254454412698413</v>
      </c>
      <c r="U14" s="123">
        <f t="shared" si="1"/>
        <v>-0.16622996825396719</v>
      </c>
      <c r="V14" s="145">
        <f t="shared" si="4"/>
        <v>-47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'[6]NW 2017'!$D$109</f>
        <v>9830</v>
      </c>
      <c r="F15" s="23">
        <f>'[6]NW 2017'!$J$113</f>
        <v>9.303695746031746</v>
      </c>
      <c r="G15" s="24">
        <f>'[6]NW 2018'!$D$109</f>
        <v>10736</v>
      </c>
      <c r="H15" s="23">
        <f>'[6]NW 2018'!$J$113</f>
        <v>10.455903365079367</v>
      </c>
      <c r="I15" s="24">
        <f>'[6]NW 2019'!$D$109</f>
        <v>9731</v>
      </c>
      <c r="J15" s="23">
        <f>'[6]NW 2019'!$J$113</f>
        <v>10.1660846984127</v>
      </c>
      <c r="K15" s="24">
        <f>'[6]NW 2020'!$D$109</f>
        <v>9878</v>
      </c>
      <c r="L15" s="23">
        <f>'[6]NW 2020'!$J$113</f>
        <v>9.4757643174603174</v>
      </c>
      <c r="M15" s="25">
        <f t="shared" si="2"/>
        <v>9804.5</v>
      </c>
      <c r="N15" s="81">
        <f t="shared" si="2"/>
        <v>9.8209245079365086</v>
      </c>
      <c r="O15" s="67">
        <v>10</v>
      </c>
      <c r="P15" s="124">
        <f t="shared" si="0"/>
        <v>0.17907549206349138</v>
      </c>
      <c r="Q15" s="29">
        <f t="shared" si="3"/>
        <v>1.7907549206349137E-2</v>
      </c>
      <c r="R15"/>
      <c r="S15" s="25">
        <v>10233.5</v>
      </c>
      <c r="T15" s="23">
        <v>10.310994031746034</v>
      </c>
      <c r="U15" s="123">
        <f t="shared" si="1"/>
        <v>-0.49006952380952562</v>
      </c>
      <c r="V15" s="145">
        <f t="shared" si="4"/>
        <v>-429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'[6]NW 2017'!$C$109</f>
        <v>9448</v>
      </c>
      <c r="F16" s="23">
        <f>'[6]NW 2017'!$I$113</f>
        <v>6.701958095238095</v>
      </c>
      <c r="G16" s="95">
        <f>'[6]NW 2018'!$C$109</f>
        <v>10803</v>
      </c>
      <c r="H16" s="23">
        <f>'[6]NW 2018'!$I$113</f>
        <v>7.5261907301587287</v>
      </c>
      <c r="I16" s="95">
        <f>'[6]NW 2019'!$C$109</f>
        <v>8700</v>
      </c>
      <c r="J16" s="23">
        <f>'[6]NW 2019'!$I$113</f>
        <v>6.9159693968253961</v>
      </c>
      <c r="K16" s="95">
        <f>'[6]NW 2020'!$C$109</f>
        <v>7848</v>
      </c>
      <c r="L16" s="23">
        <f>'[6]NW 2020'!$I$113</f>
        <v>5.3266030476190469</v>
      </c>
      <c r="M16" s="25">
        <f t="shared" si="2"/>
        <v>8274</v>
      </c>
      <c r="N16" s="81">
        <f t="shared" si="2"/>
        <v>6.1212862222222215</v>
      </c>
      <c r="O16" s="67">
        <v>6</v>
      </c>
      <c r="P16" s="30">
        <f t="shared" si="0"/>
        <v>-0.12128622222222152</v>
      </c>
      <c r="Q16" s="29">
        <f t="shared" si="3"/>
        <v>-2.0214370370370254E-2</v>
      </c>
      <c r="S16" s="25">
        <v>9751.5</v>
      </c>
      <c r="T16" s="23">
        <v>7.221080063492062</v>
      </c>
      <c r="U16" s="123">
        <f t="shared" si="1"/>
        <v>-1.0997938412698405</v>
      </c>
      <c r="V16" s="145">
        <f t="shared" si="4"/>
        <v>-1477.5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'[6]SC 2017'!$B$109</f>
        <v>16575</v>
      </c>
      <c r="F17" s="23">
        <f>'[6]SC 2017'!$N$113</f>
        <v>21.666218539682539</v>
      </c>
      <c r="G17" s="24">
        <f>'[6]SC 2018'!$B$109</f>
        <v>16648</v>
      </c>
      <c r="H17" s="23">
        <f>'[6]SC 2018'!$N$113</f>
        <v>20.708847238095238</v>
      </c>
      <c r="I17" s="24">
        <f>'[6]SC 2019'!$B$109</f>
        <v>17513</v>
      </c>
      <c r="J17" s="23">
        <f>'[6]SC 2019'!$N$113</f>
        <v>20.165888761904764</v>
      </c>
      <c r="K17" s="24">
        <f>'[6]SC 2020'!$B$109</f>
        <v>16315</v>
      </c>
      <c r="L17" s="23">
        <f>'[6]SC 2020'!$N$113</f>
        <v>18.795555428571429</v>
      </c>
      <c r="M17" s="25">
        <f t="shared" si="2"/>
        <v>16914</v>
      </c>
      <c r="N17" s="81">
        <f t="shared" si="2"/>
        <v>19.480722095238097</v>
      </c>
      <c r="O17" s="67">
        <v>17</v>
      </c>
      <c r="P17" s="28">
        <f t="shared" si="0"/>
        <v>-2.4807220952380966</v>
      </c>
      <c r="Q17" s="29">
        <f t="shared" si="3"/>
        <v>-0.14592482913165275</v>
      </c>
      <c r="R17"/>
      <c r="S17" s="25">
        <v>17080.5</v>
      </c>
      <c r="T17" s="23">
        <v>20.437367999999999</v>
      </c>
      <c r="U17" s="123">
        <f t="shared" si="1"/>
        <v>-0.9566459047619027</v>
      </c>
      <c r="V17" s="145">
        <f t="shared" si="4"/>
        <v>-166.5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'[6]SC 2017'!$G$109</f>
        <v>8068</v>
      </c>
      <c r="F18" s="23">
        <f>'[6]SC 2017'!$S$113</f>
        <v>7.8021791746031761</v>
      </c>
      <c r="G18" s="24">
        <f>'[6]SC 2018'!$G$109</f>
        <v>8434</v>
      </c>
      <c r="H18" s="23">
        <f>'[6]SC 2018'!$S$113</f>
        <v>7.3697271111111116</v>
      </c>
      <c r="I18" s="24">
        <f>'[6]SC 2019'!$G$109</f>
        <v>9523</v>
      </c>
      <c r="J18" s="23">
        <f>'[6]SC 2019'!$S$113</f>
        <v>8.3419535238095257</v>
      </c>
      <c r="K18" s="24">
        <f>'[6]SC 2020'!$G$109</f>
        <v>8669</v>
      </c>
      <c r="L18" s="23">
        <f>'[6]SC 2020'!$S$113</f>
        <v>7.5698824126984139</v>
      </c>
      <c r="M18" s="25">
        <f t="shared" si="2"/>
        <v>9096</v>
      </c>
      <c r="N18" s="81">
        <f t="shared" si="2"/>
        <v>7.9559179682539698</v>
      </c>
      <c r="O18" s="67">
        <v>6</v>
      </c>
      <c r="P18" s="28">
        <f t="shared" si="0"/>
        <v>-1.9559179682539698</v>
      </c>
      <c r="Q18" s="122">
        <f t="shared" si="3"/>
        <v>-0.3259863280423283</v>
      </c>
      <c r="R18"/>
      <c r="S18" s="25">
        <v>8978.5</v>
      </c>
      <c r="T18" s="23">
        <v>7.8558403174603182</v>
      </c>
      <c r="U18" s="123">
        <f t="shared" si="1"/>
        <v>0.10007765079365161</v>
      </c>
      <c r="V18" s="145">
        <f t="shared" si="4"/>
        <v>117.5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'[6]SE 2017'!$L$109</f>
        <v>3084</v>
      </c>
      <c r="F19" s="23">
        <f>'[6]SE 2017'!$AC$113</f>
        <v>2.4693968253968253</v>
      </c>
      <c r="G19" s="24">
        <f>'[6]SE 2018'!$L$109</f>
        <v>2882</v>
      </c>
      <c r="H19" s="23">
        <f>'[6]SE 2018'!$AC$113</f>
        <v>2.4189972063492058</v>
      </c>
      <c r="I19" s="24">
        <f>'[6]SE 2019'!$L$109</f>
        <v>2374</v>
      </c>
      <c r="J19" s="23">
        <f>'[6]SE 2019'!$AC$113</f>
        <v>2.1863617777777775</v>
      </c>
      <c r="K19" s="24">
        <f>'[6]SE 2020'!$L$109</f>
        <v>3014</v>
      </c>
      <c r="L19" s="23">
        <f>'[6]SE 2020'!$AC$113</f>
        <v>2.3063979682539681</v>
      </c>
      <c r="M19" s="25">
        <f t="shared" si="2"/>
        <v>2694</v>
      </c>
      <c r="N19" s="81">
        <f t="shared" si="2"/>
        <v>2.2463798730158731</v>
      </c>
      <c r="O19" s="67">
        <v>2</v>
      </c>
      <c r="P19" s="30">
        <f t="shared" si="0"/>
        <v>-0.24637987301587305</v>
      </c>
      <c r="Q19" s="29">
        <f t="shared" si="3"/>
        <v>-0.12318993650793653</v>
      </c>
      <c r="R19"/>
      <c r="S19" s="25">
        <v>2628</v>
      </c>
      <c r="T19" s="23">
        <v>2.3026794920634917</v>
      </c>
      <c r="U19" s="123">
        <f t="shared" si="1"/>
        <v>-5.6299619047618599E-2</v>
      </c>
      <c r="V19" s="145">
        <f t="shared" si="4"/>
        <v>66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'[6]SE 2017'!$N$109</f>
        <v>5878</v>
      </c>
      <c r="F20" s="23">
        <f>'[6]SE 2017'!$AE$113</f>
        <v>5.8158833015873022</v>
      </c>
      <c r="G20" s="24">
        <f>'[6]SE 2018'!$N$109</f>
        <v>5666</v>
      </c>
      <c r="H20" s="23">
        <f>'[6]SE 2018'!$AE$113</f>
        <v>5.465538031746032</v>
      </c>
      <c r="I20" s="24">
        <f>'[6]SE 2019'!$N$109</f>
        <v>5225</v>
      </c>
      <c r="J20" s="23">
        <f>'[6]SE 2019'!$AE$113</f>
        <v>4.478483047619048</v>
      </c>
      <c r="K20" s="24">
        <f>'[6]SE 2020'!$N$109</f>
        <v>6059</v>
      </c>
      <c r="L20" s="23">
        <f>'[6]SE 2020'!$AE$113</f>
        <v>4.3687503492063495</v>
      </c>
      <c r="M20" s="25">
        <f t="shared" si="2"/>
        <v>5642</v>
      </c>
      <c r="N20" s="81">
        <f t="shared" si="2"/>
        <v>4.4236166984126992</v>
      </c>
      <c r="O20" s="67">
        <v>5</v>
      </c>
      <c r="P20" s="141">
        <f t="shared" si="0"/>
        <v>0.57638330158730078</v>
      </c>
      <c r="Q20" s="29">
        <f t="shared" si="3"/>
        <v>0.11527666031746016</v>
      </c>
      <c r="R20"/>
      <c r="S20" s="25">
        <v>5445.5</v>
      </c>
      <c r="T20" s="23">
        <v>4.9720105396825396</v>
      </c>
      <c r="U20" s="123">
        <f t="shared" si="1"/>
        <v>-0.54839384126984037</v>
      </c>
      <c r="V20" s="145">
        <f t="shared" si="4"/>
        <v>196.5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f>'[6]SE 2017'!$B$109</f>
        <v>2946</v>
      </c>
      <c r="F21" s="23">
        <f>'[6]SE 2017'!$S$113</f>
        <v>2.1537616507936503</v>
      </c>
      <c r="G21" s="95">
        <f>'[6]SE 2018'!$B$109</f>
        <v>3047</v>
      </c>
      <c r="H21" s="23">
        <f>'[6]SE 2018'!$S$113</f>
        <v>2.3349691428571426</v>
      </c>
      <c r="I21" s="95">
        <f>'[6]SE 2019'!$B$109</f>
        <v>3101</v>
      </c>
      <c r="J21" s="23">
        <f>'[6]SE 2019'!$S$113</f>
        <v>2.4808479999999999</v>
      </c>
      <c r="K21" s="95">
        <f>'[6]SE 2020'!$B$109</f>
        <v>3715</v>
      </c>
      <c r="L21" s="23">
        <f>'[6]SE 2020'!$S$113</f>
        <v>2.4905257142857145</v>
      </c>
      <c r="M21" s="25">
        <f t="shared" si="2"/>
        <v>3408</v>
      </c>
      <c r="N21" s="81">
        <f t="shared" si="2"/>
        <v>2.4856868571428574</v>
      </c>
      <c r="O21" s="67">
        <v>2</v>
      </c>
      <c r="P21" s="30">
        <f t="shared" si="0"/>
        <v>-0.48568685714285742</v>
      </c>
      <c r="Q21" s="29">
        <f t="shared" si="3"/>
        <v>-0.24284342857142871</v>
      </c>
      <c r="S21" s="25">
        <v>3074</v>
      </c>
      <c r="T21" s="23">
        <v>2.4079085714285711</v>
      </c>
      <c r="U21" s="123">
        <f t="shared" si="1"/>
        <v>7.7778285714286355E-2</v>
      </c>
      <c r="V21" s="145">
        <f t="shared" si="4"/>
        <v>334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'[6]SW 2017'!$I$109</f>
        <v>6917</v>
      </c>
      <c r="F22" s="23">
        <f>'[6]SW 2017'!$T$113</f>
        <v>6.4000949841269827</v>
      </c>
      <c r="G22" s="24">
        <f>'[6]SW 2018'!$I$109</f>
        <v>6351</v>
      </c>
      <c r="H22" s="23">
        <f>'[6]SW 2018'!$T$113</f>
        <v>6.0221081904761906</v>
      </c>
      <c r="I22" s="24">
        <f>'[6]SW 2019'!$I$109</f>
        <v>6358</v>
      </c>
      <c r="J22" s="23">
        <f>'[6]SW 2019'!$T$113</f>
        <v>5.9336252698412695</v>
      </c>
      <c r="K22" s="24">
        <f>'[6]SW 2020'!$I$109</f>
        <v>8297</v>
      </c>
      <c r="L22" s="23">
        <f>'[6]SW 2020'!$T$113</f>
        <v>6.2209245714285712</v>
      </c>
      <c r="M22" s="25">
        <f t="shared" si="2"/>
        <v>7327.5</v>
      </c>
      <c r="N22" s="81">
        <f t="shared" si="2"/>
        <v>6.0772749206349204</v>
      </c>
      <c r="O22" s="67">
        <v>6</v>
      </c>
      <c r="P22" s="30">
        <f t="shared" si="0"/>
        <v>-7.7274920634920363E-2</v>
      </c>
      <c r="Q22" s="29">
        <f t="shared" si="3"/>
        <v>-1.2879153439153393E-2</v>
      </c>
      <c r="R22"/>
      <c r="S22" s="25">
        <v>6354.5</v>
      </c>
      <c r="T22" s="23">
        <v>5.9778667301587305</v>
      </c>
      <c r="U22" s="123">
        <f t="shared" si="1"/>
        <v>9.9408190476189873E-2</v>
      </c>
      <c r="V22" s="145">
        <v>6.21</v>
      </c>
    </row>
    <row r="23" spans="2:23" s="15" customFormat="1" ht="15.75" x14ac:dyDescent="0.25">
      <c r="D23" s="39" t="s">
        <v>50</v>
      </c>
      <c r="E23" s="42">
        <f t="shared" ref="E23:P23" si="5">SUM(E9:E22)</f>
        <v>125953</v>
      </c>
      <c r="F23" s="41">
        <f t="shared" si="5"/>
        <v>129.42953460317463</v>
      </c>
      <c r="G23" s="42">
        <f t="shared" si="5"/>
        <v>126129</v>
      </c>
      <c r="H23" s="41">
        <f t="shared" si="5"/>
        <v>126.43790653968253</v>
      </c>
      <c r="I23" s="42">
        <f>SUM(I9:I22)</f>
        <v>120728</v>
      </c>
      <c r="J23" s="41">
        <f>SUM(J9:J22)</f>
        <v>126.93836571428571</v>
      </c>
      <c r="K23" s="42">
        <f>SUM(K9:K22)</f>
        <v>126814</v>
      </c>
      <c r="L23" s="41">
        <f>SUM(L9:L22)</f>
        <v>121.87609384126986</v>
      </c>
      <c r="M23" s="40">
        <f t="shared" si="5"/>
        <v>123771</v>
      </c>
      <c r="N23" s="43">
        <f t="shared" si="5"/>
        <v>124.40722977777779</v>
      </c>
      <c r="O23" s="41">
        <f t="shared" si="5"/>
        <v>109.5</v>
      </c>
      <c r="P23" s="41">
        <f t="shared" si="5"/>
        <v>-14.90722977777779</v>
      </c>
      <c r="Q23" s="83">
        <f>+P23/O23</f>
        <v>-0.13613908472856429</v>
      </c>
      <c r="S23" s="44">
        <f>SUM(S9:S22)</f>
        <v>123428.5</v>
      </c>
      <c r="T23" s="45">
        <f>SUM(T9:T22)</f>
        <v>126.68813612698412</v>
      </c>
      <c r="U23" s="97">
        <f>SUM(U9:U22)</f>
        <v>-2.2809063492063384</v>
      </c>
      <c r="V23" s="146">
        <f>SUM(V9:V22)</f>
        <v>-624.29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163</v>
      </c>
      <c r="T25" s="89" t="s">
        <v>164</v>
      </c>
      <c r="U25" s="89" t="s">
        <v>120</v>
      </c>
      <c r="V25" s="90" t="s">
        <v>167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'[6]SW 2017'!$B109</f>
        <v>1029</v>
      </c>
      <c r="F26" s="23">
        <f>'[6]SW 2017'!$M$113</f>
        <v>0.53057980952380956</v>
      </c>
      <c r="G26" s="34">
        <f>'[6]SW 2018'!$B109</f>
        <v>1088</v>
      </c>
      <c r="H26" s="23">
        <f>'[6]SW 2018'!$M$113</f>
        <v>0.47702285714285719</v>
      </c>
      <c r="I26" s="34">
        <f>'[6]SW 2019'!$B109</f>
        <v>1000</v>
      </c>
      <c r="J26" s="23">
        <f>'[6]SW 2019'!$M$113</f>
        <v>0.47396114285714291</v>
      </c>
      <c r="K26" s="34">
        <f>'[6]SW 2020'!$B109</f>
        <v>891</v>
      </c>
      <c r="L26" s="23">
        <f>'[6]SW 2020'!$M$113</f>
        <v>0.41909307936507939</v>
      </c>
      <c r="M26" s="25">
        <f>AVERAGE(K26,I26)</f>
        <v>945.5</v>
      </c>
      <c r="N26" s="81">
        <f t="shared" ref="N26:N64" si="6">AVERAGE(L26,J26)</f>
        <v>0.44652711111111115</v>
      </c>
      <c r="P26" s="1">
        <f t="shared" ref="P26:P64" si="7">N26-V26</f>
        <v>-2.8964888888888873E-2</v>
      </c>
      <c r="S26" s="126">
        <v>1044</v>
      </c>
      <c r="T26" s="23">
        <v>0.47549200000000003</v>
      </c>
      <c r="U26" s="123">
        <f t="shared" ref="U26:U64" si="8">N26-T26</f>
        <v>-2.8964888888888873E-2</v>
      </c>
      <c r="V26" s="96">
        <v>0.47549200000000003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'[6]NE 2017'!$B109</f>
        <v>912</v>
      </c>
      <c r="F27" s="23">
        <f>'[6]NE 2017'!$P$113</f>
        <v>0.85445358730158749</v>
      </c>
      <c r="G27" s="34">
        <f>'[6]NE 2018'!$B109</f>
        <v>986</v>
      </c>
      <c r="H27" s="23">
        <f>'[6]NE 2018'!$P$113</f>
        <v>0.8081045079365079</v>
      </c>
      <c r="I27" s="34">
        <f>'[6]NE 2019'!$B109</f>
        <v>745</v>
      </c>
      <c r="J27" s="23">
        <f>'[6]NE 2019'!$P$113</f>
        <v>0.61956901587301583</v>
      </c>
      <c r="K27" s="34">
        <f>'[6]NE 2020'!$B109</f>
        <v>707</v>
      </c>
      <c r="L27" s="23">
        <f>'[6]NE 2020'!$P$113</f>
        <v>0.55651301587301594</v>
      </c>
      <c r="M27" s="25">
        <f t="shared" ref="M27:M64" si="9">AVERAGE(K27,I27)</f>
        <v>726</v>
      </c>
      <c r="N27" s="81">
        <f t="shared" si="6"/>
        <v>0.58804101587301583</v>
      </c>
      <c r="P27" s="1">
        <f t="shared" si="7"/>
        <v>-0.12579574603174604</v>
      </c>
      <c r="S27" s="126">
        <v>865.5</v>
      </c>
      <c r="T27" s="23">
        <v>0.71383676190476186</v>
      </c>
      <c r="U27" s="123">
        <f t="shared" si="8"/>
        <v>-0.12579574603174604</v>
      </c>
      <c r="V27" s="96">
        <v>0.71383676190476186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'[6]SW 2017'!$C109</f>
        <v>857</v>
      </c>
      <c r="F28" s="23">
        <f>'[6]SW 2017'!$N$113</f>
        <v>0.26007657142857138</v>
      </c>
      <c r="G28" s="34">
        <f>'[6]SW 2018'!$C109</f>
        <v>999</v>
      </c>
      <c r="H28" s="23">
        <f>'[6]SW 2018'!$N$113</f>
        <v>0.27506260317460324</v>
      </c>
      <c r="I28" s="34">
        <f>'[6]SW 2019'!$C109</f>
        <v>505</v>
      </c>
      <c r="J28" s="23">
        <f>'[6]SW 2019'!$N$113</f>
        <v>0.17907263492063494</v>
      </c>
      <c r="K28" s="34">
        <f>'[6]SW 2020'!$C109</f>
        <v>484</v>
      </c>
      <c r="L28" s="23">
        <f>'[6]SW 2020'!$N$113</f>
        <v>0.18090374603174603</v>
      </c>
      <c r="M28" s="25">
        <f t="shared" si="9"/>
        <v>494.5</v>
      </c>
      <c r="N28" s="81">
        <f t="shared" si="6"/>
        <v>0.17998819047619047</v>
      </c>
      <c r="P28" s="1">
        <f t="shared" si="7"/>
        <v>-4.7079428571428605E-2</v>
      </c>
      <c r="S28" s="126">
        <v>752</v>
      </c>
      <c r="T28" s="23">
        <v>0.22706761904761907</v>
      </c>
      <c r="U28" s="123">
        <f t="shared" si="8"/>
        <v>-4.7079428571428605E-2</v>
      </c>
      <c r="V28" s="96">
        <v>0.22706761904761907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f>'[6]NE 2017'!$C109</f>
        <v>1378</v>
      </c>
      <c r="F29" s="23">
        <f>'[6]NE 2017'!$Q$113</f>
        <v>1.0486424126984126</v>
      </c>
      <c r="G29" s="34">
        <f>'[6]NE 2018'!$C109</f>
        <v>1400</v>
      </c>
      <c r="H29" s="23">
        <f>'[6]NE 2018'!$Q$113</f>
        <v>1.0199972063492064</v>
      </c>
      <c r="I29" s="34">
        <f>'[6]NE 2019'!$C109</f>
        <v>1259</v>
      </c>
      <c r="J29" s="23">
        <f>'[6]NE 2019'!$Q$113</f>
        <v>0.96128977777777791</v>
      </c>
      <c r="K29" s="34">
        <f>'[6]NE 2020'!$C109</f>
        <v>1000</v>
      </c>
      <c r="L29" s="23">
        <f>'[6]NE 2020'!$Q$113</f>
        <v>0.74148952380952382</v>
      </c>
      <c r="M29" s="25">
        <f t="shared" si="9"/>
        <v>1129.5</v>
      </c>
      <c r="N29" s="81">
        <f t="shared" si="6"/>
        <v>0.85138965079365092</v>
      </c>
      <c r="P29" s="1">
        <f t="shared" si="7"/>
        <v>-0.13925384126984119</v>
      </c>
      <c r="S29" s="126">
        <v>1329.5</v>
      </c>
      <c r="T29" s="23">
        <v>0.99064349206349211</v>
      </c>
      <c r="U29" s="123">
        <f t="shared" si="8"/>
        <v>-0.13925384126984119</v>
      </c>
      <c r="V29" s="96">
        <v>0.99064349206349211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'[6]SW 2017'!$D109</f>
        <v>873</v>
      </c>
      <c r="F30" s="23">
        <f>'[6]SW 2017'!$O$113</f>
        <v>0.50401231746031749</v>
      </c>
      <c r="G30" s="34">
        <f>'[6]SW 2018'!$D109</f>
        <v>825</v>
      </c>
      <c r="H30" s="23">
        <f>'[6]SW 2018'!$O$113</f>
        <v>0.54217638095238108</v>
      </c>
      <c r="I30" s="34">
        <f>'[6]SW 2019'!$D109</f>
        <v>887</v>
      </c>
      <c r="J30" s="23">
        <f>'[6]SW 2019'!$O$113</f>
        <v>0.5269287619047619</v>
      </c>
      <c r="K30" s="34">
        <f>'[6]SW 2020'!$D109</f>
        <v>921</v>
      </c>
      <c r="L30" s="23">
        <f>'[6]SW 2020'!$O$113</f>
        <v>0.50809828571428584</v>
      </c>
      <c r="M30" s="25">
        <f t="shared" si="9"/>
        <v>904</v>
      </c>
      <c r="N30" s="81">
        <f t="shared" si="6"/>
        <v>0.51751352380952387</v>
      </c>
      <c r="P30" s="1">
        <f t="shared" si="7"/>
        <v>-1.703904761904762E-2</v>
      </c>
      <c r="S30" s="126">
        <v>856</v>
      </c>
      <c r="T30" s="23">
        <v>0.53455257142857149</v>
      </c>
      <c r="U30" s="123">
        <f t="shared" si="8"/>
        <v>-1.703904761904762E-2</v>
      </c>
      <c r="V30" s="96">
        <v>0.53455257142857149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'[6]NC 2017'!$B109</f>
        <v>980</v>
      </c>
      <c r="F31" s="23">
        <f>'[6]NC 2017'!$H$113</f>
        <v>0.65254069841269846</v>
      </c>
      <c r="G31" s="34">
        <f>'[6]NC 2018'!$B109</f>
        <v>809</v>
      </c>
      <c r="H31" s="23">
        <f>'[6]NC 2018'!$H$113</f>
        <v>0.48189955555555558</v>
      </c>
      <c r="I31" s="34">
        <f>'[6]NC 2019'!$B109</f>
        <v>1028</v>
      </c>
      <c r="J31" s="23">
        <f>'[6]NC 2019'!$H$113</f>
        <v>0.56477790476190481</v>
      </c>
      <c r="K31" s="34">
        <f>'[6]NC 2020'!$B109</f>
        <v>741</v>
      </c>
      <c r="L31" s="23">
        <f>'[6]NC 2020'!$H$113</f>
        <v>0.486592380952381</v>
      </c>
      <c r="M31" s="25">
        <f t="shared" si="9"/>
        <v>884.5</v>
      </c>
      <c r="N31" s="81">
        <f t="shared" si="6"/>
        <v>0.52568514285714296</v>
      </c>
      <c r="P31" s="1">
        <f t="shared" si="7"/>
        <v>2.3464126984127365E-3</v>
      </c>
      <c r="S31" s="126">
        <v>918.5</v>
      </c>
      <c r="T31" s="23">
        <v>0.52333873015873023</v>
      </c>
      <c r="U31" s="123">
        <f t="shared" si="8"/>
        <v>2.3464126984127365E-3</v>
      </c>
      <c r="V31" s="96">
        <v>0.52333873015873023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'[6]NE 2017'!$D$109</f>
        <v>592</v>
      </c>
      <c r="F32" s="23">
        <f>'[6]NE 2017'!$R$113</f>
        <v>0.66676850793650788</v>
      </c>
      <c r="G32" s="34">
        <f>'[6]NE 2018'!$D109</f>
        <v>595</v>
      </c>
      <c r="H32" s="23">
        <f>'[6]NE 2018'!$R$113</f>
        <v>0.57029079365079371</v>
      </c>
      <c r="I32" s="34">
        <f>'[6]NE 2019'!$D109</f>
        <v>589</v>
      </c>
      <c r="J32" s="23">
        <f>'[6]NE 2019'!$R$113</f>
        <v>0.53158755555555559</v>
      </c>
      <c r="K32" s="34">
        <f>'[6]NE 2020'!$D109</f>
        <v>451</v>
      </c>
      <c r="L32" s="23">
        <f>'[6]NE 2020'!$R$113</f>
        <v>0.4399474285714286</v>
      </c>
      <c r="M32" s="25">
        <f t="shared" si="9"/>
        <v>520</v>
      </c>
      <c r="N32" s="81">
        <f t="shared" si="6"/>
        <v>0.48576749206349212</v>
      </c>
      <c r="P32" s="1">
        <f t="shared" si="7"/>
        <v>-6.5171682539682529E-2</v>
      </c>
      <c r="S32" s="126">
        <v>592</v>
      </c>
      <c r="T32" s="23">
        <v>0.55093917460317465</v>
      </c>
      <c r="U32" s="123">
        <f t="shared" si="8"/>
        <v>-6.5171682539682529E-2</v>
      </c>
      <c r="V32" s="96">
        <v>0.55093917460317465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'[6]SE 2017'!$C109</f>
        <v>1074</v>
      </c>
      <c r="F33" s="23">
        <f>'[6]SE 2017'!$T$113</f>
        <v>0.83077879365079377</v>
      </c>
      <c r="G33" s="34">
        <f>'[6]SE 2018'!$C109</f>
        <v>1157</v>
      </c>
      <c r="H33" s="23">
        <f>'[6]SE 2018'!$T$113</f>
        <v>0.79597193650793663</v>
      </c>
      <c r="I33" s="34">
        <f>'[6]SE 2019'!$C109</f>
        <v>1030</v>
      </c>
      <c r="J33" s="23">
        <f>'[6]SE 2019'!$T$113</f>
        <v>0.70452774603174617</v>
      </c>
      <c r="K33" s="34">
        <f>'[6]SE 2020'!$C109</f>
        <v>915</v>
      </c>
      <c r="L33" s="23">
        <f>'[6]SE 2020'!$T$113</f>
        <v>0.6592542222222223</v>
      </c>
      <c r="M33" s="25">
        <f t="shared" si="9"/>
        <v>972.5</v>
      </c>
      <c r="N33" s="81">
        <f t="shared" si="6"/>
        <v>0.68189098412698423</v>
      </c>
      <c r="P33" s="1">
        <f t="shared" si="7"/>
        <v>-6.8358857142857166E-2</v>
      </c>
      <c r="S33" s="126">
        <v>1093.5</v>
      </c>
      <c r="T33" s="23">
        <v>0.7502498412698414</v>
      </c>
      <c r="U33" s="123">
        <f t="shared" si="8"/>
        <v>-6.8358857142857166E-2</v>
      </c>
      <c r="V33" s="96">
        <v>0.7502498412698414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'[6]NW 2017'!$B109</f>
        <v>997</v>
      </c>
      <c r="F34" s="23">
        <f>'[6]NW 2017'!$H$113</f>
        <v>0.7103235555555556</v>
      </c>
      <c r="G34" s="34">
        <f>'[6]NW 2018'!$B109</f>
        <v>750</v>
      </c>
      <c r="H34" s="23">
        <f>'[6]NW 2018'!$H$113</f>
        <v>0.61750044444444441</v>
      </c>
      <c r="I34" s="34">
        <f>'[6]NW 2019'!$B109</f>
        <v>990</v>
      </c>
      <c r="J34" s="23">
        <f>'[6]NW 2019'!$H$113</f>
        <v>0.54184685714285719</v>
      </c>
      <c r="K34" s="34">
        <f>'[6]NW 2020'!$B109</f>
        <v>1064</v>
      </c>
      <c r="L34" s="23">
        <f>'[6]NW 2020'!$H$113</f>
        <v>0.62415492063492062</v>
      </c>
      <c r="M34" s="25">
        <f t="shared" si="9"/>
        <v>1027</v>
      </c>
      <c r="N34" s="81">
        <f t="shared" si="6"/>
        <v>0.5830008888888889</v>
      </c>
      <c r="P34" s="1">
        <f t="shared" si="7"/>
        <v>3.3272380952380498E-3</v>
      </c>
      <c r="S34" s="126">
        <v>870</v>
      </c>
      <c r="T34" s="23">
        <v>0.57967365079365085</v>
      </c>
      <c r="U34" s="123">
        <f t="shared" si="8"/>
        <v>3.3272380952380498E-3</v>
      </c>
      <c r="V34" s="96">
        <v>0.57967365079365085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'[6]SW 2017'!$E109</f>
        <v>2613</v>
      </c>
      <c r="F35" s="23">
        <f>'[6]SW 2017'!$P$113</f>
        <v>1.4295301587301588</v>
      </c>
      <c r="G35" s="34">
        <f>'[6]SW 2018'!$E109</f>
        <v>2208</v>
      </c>
      <c r="H35" s="23">
        <f>'[6]SW 2018'!$P$113</f>
        <v>1.3799504761904759</v>
      </c>
      <c r="I35" s="34">
        <f>'[6]SW 2019'!$E109</f>
        <v>2101</v>
      </c>
      <c r="J35" s="23">
        <f>'[6]SW 2019'!$P$113</f>
        <v>1.4351876825396825</v>
      </c>
      <c r="K35" s="34">
        <f>'[6]SW 2020'!$E109</f>
        <v>1489</v>
      </c>
      <c r="L35" s="23">
        <f>'[6]SW 2020'!$P$113</f>
        <v>1.2003266031746032</v>
      </c>
      <c r="M35" s="25">
        <f t="shared" si="9"/>
        <v>1795</v>
      </c>
      <c r="N35" s="142">
        <f t="shared" si="6"/>
        <v>1.3177571428571428</v>
      </c>
      <c r="P35" s="1">
        <f t="shared" si="7"/>
        <v>-8.9811936507936396E-2</v>
      </c>
      <c r="Q35">
        <v>1</v>
      </c>
      <c r="S35" s="126">
        <v>2154.5</v>
      </c>
      <c r="T35" s="23">
        <v>1.4075690793650792</v>
      </c>
      <c r="U35" s="123">
        <f t="shared" si="8"/>
        <v>-8.9811936507936396E-2</v>
      </c>
      <c r="V35" s="96">
        <v>1.4075690793650792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'[6]SE 2017'!$D109</f>
        <v>665</v>
      </c>
      <c r="F36" s="23">
        <f>'[6]SE 2017'!$U$113</f>
        <v>0.47969587301587308</v>
      </c>
      <c r="G36" s="34">
        <f>'[6]SE 2018'!$D109</f>
        <v>753</v>
      </c>
      <c r="H36" s="23">
        <f>'[6]SE 2018'!$U$113</f>
        <v>0.58141142857142858</v>
      </c>
      <c r="I36" s="34">
        <f>'[6]SE 2019'!$D109</f>
        <v>630</v>
      </c>
      <c r="J36" s="23">
        <f>'[6]SE 2019'!$U$113</f>
        <v>0.54795898412698418</v>
      </c>
      <c r="K36" s="34">
        <f>'[6]SE 2020'!$D109</f>
        <v>583</v>
      </c>
      <c r="L36" s="23">
        <f>'[6]SE 2020'!$U$113</f>
        <v>0.5536307301587301</v>
      </c>
      <c r="M36" s="25">
        <f t="shared" si="9"/>
        <v>606.5</v>
      </c>
      <c r="N36" s="81">
        <f t="shared" si="6"/>
        <v>0.55079485714285714</v>
      </c>
      <c r="P36" s="1">
        <f t="shared" si="7"/>
        <v>-1.389034920634924E-2</v>
      </c>
      <c r="S36" s="126">
        <v>691.5</v>
      </c>
      <c r="T36" s="23">
        <v>0.56468520634920638</v>
      </c>
      <c r="U36" s="123">
        <f t="shared" si="8"/>
        <v>-1.389034920634924E-2</v>
      </c>
      <c r="V36" s="96">
        <v>0.56468520634920638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'[6]SC 2017'!$C109</f>
        <v>582</v>
      </c>
      <c r="F37" s="23">
        <f>'[6]SC 2017'!$O$113</f>
        <v>0.34038120634920638</v>
      </c>
      <c r="G37" s="34">
        <f>'[6]SC 2018'!$C109</f>
        <v>685</v>
      </c>
      <c r="H37" s="23">
        <f>'[6]SC 2018'!$O$113</f>
        <v>0.37223949206349211</v>
      </c>
      <c r="I37" s="34">
        <f>'[6]SC 2019'!$C109</f>
        <v>716</v>
      </c>
      <c r="J37" s="23">
        <f>'[6]SC 2019'!$O$113</f>
        <v>0.41597473015873021</v>
      </c>
      <c r="K37" s="34">
        <f>'[6]SC 2020'!$C109</f>
        <v>543</v>
      </c>
      <c r="L37" s="23">
        <f>'[6]SC 2020'!$O$113</f>
        <v>0.43251504761904769</v>
      </c>
      <c r="M37" s="25">
        <f t="shared" si="9"/>
        <v>629.5</v>
      </c>
      <c r="N37" s="81">
        <f t="shared" si="6"/>
        <v>0.42424488888888895</v>
      </c>
      <c r="P37" s="1">
        <f t="shared" si="7"/>
        <v>3.0137777777777763E-2</v>
      </c>
      <c r="S37" s="126">
        <v>700.5</v>
      </c>
      <c r="T37" s="23">
        <v>0.39410711111111119</v>
      </c>
      <c r="U37" s="123">
        <f t="shared" si="8"/>
        <v>3.0137777777777763E-2</v>
      </c>
      <c r="V37" s="96">
        <v>0.39410711111111119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'[6]SE 2017'!$E109</f>
        <v>557</v>
      </c>
      <c r="F38" s="23">
        <f>'[6]SE 2017'!$V$113</f>
        <v>0.51046514285714295</v>
      </c>
      <c r="G38" s="34">
        <f>'[6]SE 2018'!$E109</f>
        <v>1305</v>
      </c>
      <c r="H38" s="23">
        <f>'[6]SE 2018'!$V$113</f>
        <v>0.56411949206349221</v>
      </c>
      <c r="I38" s="34">
        <f>'[6]SE 2019'!$E109</f>
        <v>848</v>
      </c>
      <c r="J38" s="23">
        <f>'[6]SE 2019'!$V$113</f>
        <v>0.60634831746031748</v>
      </c>
      <c r="K38" s="34">
        <f>'[6]SE 2020'!$E109</f>
        <v>724</v>
      </c>
      <c r="L38" s="23">
        <f>'[6]SE 2020'!$V$113</f>
        <v>0.56521701587301587</v>
      </c>
      <c r="M38" s="25">
        <f t="shared" si="9"/>
        <v>786</v>
      </c>
      <c r="N38" s="81">
        <f t="shared" si="6"/>
        <v>0.58578266666666667</v>
      </c>
      <c r="P38" s="1">
        <f t="shared" si="7"/>
        <v>5.4876190476182973E-4</v>
      </c>
      <c r="S38" s="126">
        <v>1076.5</v>
      </c>
      <c r="T38" s="23">
        <v>0.58523390476190484</v>
      </c>
      <c r="U38" s="123">
        <f t="shared" si="8"/>
        <v>5.4876190476182973E-4</v>
      </c>
      <c r="V38" s="96">
        <v>0.58523390476190484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'[6]SW 2017'!$F109</f>
        <v>373</v>
      </c>
      <c r="F39" s="23">
        <f>'[6]SW 2017'!$Q$113</f>
        <v>0.26937676190476195</v>
      </c>
      <c r="G39" s="34">
        <f>'[6]SW 2018'!$F109</f>
        <v>222</v>
      </c>
      <c r="H39" s="23">
        <f>'[6]SW 2018'!$Q$113</f>
        <v>0.18031174603174602</v>
      </c>
      <c r="I39" s="34">
        <f>'[6]SW 2019'!$F109</f>
        <v>238</v>
      </c>
      <c r="J39" s="23">
        <f>'[6]SW 2019'!$Q$113</f>
        <v>0.19284761904761905</v>
      </c>
      <c r="K39" s="34">
        <f>'[6]SW 2020'!$F109</f>
        <v>273</v>
      </c>
      <c r="L39" s="23">
        <f>'[6]SW 2020'!$Q$113</f>
        <v>0.16974438095238095</v>
      </c>
      <c r="M39" s="25">
        <f t="shared" si="9"/>
        <v>255.5</v>
      </c>
      <c r="N39" s="81">
        <f t="shared" si="6"/>
        <v>0.18129600000000001</v>
      </c>
      <c r="P39" s="1">
        <f t="shared" si="7"/>
        <v>-5.2836825396825327E-3</v>
      </c>
      <c r="S39" s="126">
        <v>230</v>
      </c>
      <c r="T39" s="23">
        <v>0.18657968253968255</v>
      </c>
      <c r="U39" s="123">
        <f t="shared" si="8"/>
        <v>-5.2836825396825327E-3</v>
      </c>
      <c r="V39" s="96">
        <v>0.18657968253968255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'[6]SC 2017'!$D109</f>
        <v>316</v>
      </c>
      <c r="F40" s="23">
        <f>'[6]SC 2017'!$P$113</f>
        <v>0.29253904761904764</v>
      </c>
      <c r="G40" s="34">
        <f>'[6]SC 2018'!$D109</f>
        <v>330</v>
      </c>
      <c r="H40" s="23">
        <f>'[6]SC 2018'!$P$113</f>
        <v>0.24504965079365085</v>
      </c>
      <c r="I40" s="34">
        <f>'[6]SC 2019'!$D109</f>
        <v>300</v>
      </c>
      <c r="J40" s="23">
        <f>'[6]SC 2019'!$P$113</f>
        <v>0.25482234920634922</v>
      </c>
      <c r="K40" s="34">
        <f>'[6]SC 2020'!$D109</f>
        <v>278</v>
      </c>
      <c r="L40" s="23">
        <f>'[6]SC 2020'!$P$113</f>
        <v>0.20621244444444445</v>
      </c>
      <c r="M40" s="25">
        <f t="shared" si="9"/>
        <v>289</v>
      </c>
      <c r="N40" s="81">
        <f t="shared" si="6"/>
        <v>0.23051739682539685</v>
      </c>
      <c r="P40" s="1">
        <f t="shared" si="7"/>
        <v>-1.94186031746032E-2</v>
      </c>
      <c r="S40" s="126">
        <v>315</v>
      </c>
      <c r="T40" s="23">
        <v>0.24993600000000005</v>
      </c>
      <c r="U40" s="123">
        <f t="shared" si="8"/>
        <v>-1.94186031746032E-2</v>
      </c>
      <c r="V40" s="96">
        <v>0.24993600000000005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'[6]SE 2017'!$F109</f>
        <v>214</v>
      </c>
      <c r="F41" s="23">
        <f>'[6]SE 2017'!$W$113</f>
        <v>0.29772355555555557</v>
      </c>
      <c r="G41" s="34">
        <f>'[6]SE 2018'!$F109</f>
        <v>231</v>
      </c>
      <c r="H41" s="23">
        <f>'[6]SE 2018'!$W$113</f>
        <v>0.34432698412698415</v>
      </c>
      <c r="I41" s="34">
        <f>'[6]SE 2019'!$F109</f>
        <v>296</v>
      </c>
      <c r="J41" s="23">
        <f>'[6]SE 2019'!$W$113</f>
        <v>0.40371098412698414</v>
      </c>
      <c r="K41" s="34">
        <f>'[6]SE 2020'!$F109</f>
        <v>328</v>
      </c>
      <c r="L41" s="23">
        <f>'[6]SE 2020'!$W$113</f>
        <v>0.30409879365079368</v>
      </c>
      <c r="M41" s="25">
        <f t="shared" si="9"/>
        <v>312</v>
      </c>
      <c r="N41" s="81">
        <f t="shared" si="6"/>
        <v>0.35390488888888894</v>
      </c>
      <c r="P41" s="1">
        <f t="shared" si="7"/>
        <v>-2.0114095238095209E-2</v>
      </c>
      <c r="S41" s="126">
        <v>263.5</v>
      </c>
      <c r="T41" s="23">
        <v>0.37401898412698414</v>
      </c>
      <c r="U41" s="123">
        <f t="shared" si="8"/>
        <v>-2.0114095238095209E-2</v>
      </c>
      <c r="V41" s="96">
        <v>0.37401898412698414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'[6]SW 2017'!$G109</f>
        <v>567</v>
      </c>
      <c r="F42" s="23">
        <f>'[6]SW 2017'!$R$113</f>
        <v>0.42092673015873022</v>
      </c>
      <c r="G42" s="34">
        <f>'[6]SW 2018'!$G109</f>
        <v>570</v>
      </c>
      <c r="H42" s="23">
        <f>'[6]SW 2018'!$R$113</f>
        <v>0.36835593650793647</v>
      </c>
      <c r="I42" s="34">
        <f>'[6]SW 2019'!$G109</f>
        <v>493</v>
      </c>
      <c r="J42" s="23">
        <f>'[6]SW 2019'!$R$113</f>
        <v>0.34075187301587301</v>
      </c>
      <c r="K42" s="34">
        <f>'[6]SW 2020'!$G109</f>
        <v>508</v>
      </c>
      <c r="L42" s="23">
        <f>'[6]SW 2020'!$R$113</f>
        <v>0.365872507936508</v>
      </c>
      <c r="M42" s="25">
        <f t="shared" si="9"/>
        <v>500.5</v>
      </c>
      <c r="N42" s="81">
        <f t="shared" si="6"/>
        <v>0.3533121904761905</v>
      </c>
      <c r="P42" s="1">
        <f t="shared" si="7"/>
        <v>-1.2417142857142349E-3</v>
      </c>
      <c r="S42" s="126">
        <v>531.5</v>
      </c>
      <c r="T42" s="23">
        <v>0.35455390476190474</v>
      </c>
      <c r="U42" s="123">
        <f t="shared" si="8"/>
        <v>-1.2417142857142349E-3</v>
      </c>
      <c r="V42" s="96">
        <v>0.35455390476190474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'[6]SE 2017'!$G109</f>
        <v>834</v>
      </c>
      <c r="F43" s="23">
        <f>'[6]SE 2017'!$X$113</f>
        <v>0.37584533333333331</v>
      </c>
      <c r="G43" s="34">
        <f>'[6]SE 2018'!$G109</f>
        <v>835</v>
      </c>
      <c r="H43" s="23">
        <f>'[6]SE 2018'!$X$113</f>
        <v>0.44309993650793644</v>
      </c>
      <c r="I43" s="34">
        <f>'[6]SE 2019'!$G109</f>
        <v>572</v>
      </c>
      <c r="J43" s="23">
        <f>'[6]SE 2019'!$X$113</f>
        <v>0.31895314285714294</v>
      </c>
      <c r="K43" s="34">
        <f>'[6]SE 2020'!$G109</f>
        <v>675</v>
      </c>
      <c r="L43" s="23">
        <f>'[6]SE 2020'!$X$113</f>
        <v>0.33873282539682542</v>
      </c>
      <c r="M43" s="25">
        <f t="shared" si="9"/>
        <v>623.5</v>
      </c>
      <c r="N43" s="81">
        <f t="shared" si="6"/>
        <v>0.32884298412698421</v>
      </c>
      <c r="P43" s="1">
        <f t="shared" si="7"/>
        <v>-5.2183555555555483E-2</v>
      </c>
      <c r="S43" s="126">
        <v>703.5</v>
      </c>
      <c r="T43" s="23">
        <v>0.38102653968253969</v>
      </c>
      <c r="U43" s="123">
        <f t="shared" si="8"/>
        <v>-5.2183555555555483E-2</v>
      </c>
      <c r="V43" s="96">
        <v>0.38102653968253969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'[6]SE 2017'!$H109</f>
        <v>812</v>
      </c>
      <c r="F44" s="23">
        <f>'[6]SE 2017'!$Y$113</f>
        <v>0.53156380952380966</v>
      </c>
      <c r="G44" s="34">
        <f>'[6]SE 2018'!$H109</f>
        <v>819</v>
      </c>
      <c r="H44" s="23">
        <f>'[6]SE 2018'!$Y$113</f>
        <v>0.53960850793650783</v>
      </c>
      <c r="I44" s="34">
        <f>'[6]SE 2019'!$H109</f>
        <v>842</v>
      </c>
      <c r="J44" s="23">
        <f>'[6]SE 2019'!$Y$113</f>
        <v>0.55397676190476197</v>
      </c>
      <c r="K44" s="34">
        <f>'[6]SE 2020'!$H109</f>
        <v>977</v>
      </c>
      <c r="L44" s="23">
        <f>'[6]SE 2020'!$Y$113</f>
        <v>0.51397346031746027</v>
      </c>
      <c r="M44" s="25">
        <f t="shared" si="9"/>
        <v>909.5</v>
      </c>
      <c r="N44" s="81">
        <f t="shared" si="6"/>
        <v>0.53397511111111107</v>
      </c>
      <c r="P44" s="1">
        <f t="shared" si="7"/>
        <v>-1.2817523809523834E-2</v>
      </c>
      <c r="S44" s="126">
        <v>830.5</v>
      </c>
      <c r="T44" s="23">
        <v>0.5467926349206349</v>
      </c>
      <c r="U44" s="123">
        <f t="shared" si="8"/>
        <v>-1.2817523809523834E-2</v>
      </c>
      <c r="V44" s="96">
        <v>0.5467926349206349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'[6]SE 2017'!$I109</f>
        <v>511</v>
      </c>
      <c r="F45" s="23">
        <f>'[6]SE 2017'!$Z$113</f>
        <v>0.37818641269841269</v>
      </c>
      <c r="G45" s="34">
        <f>'[6]SE 2018'!$I109</f>
        <v>291</v>
      </c>
      <c r="H45" s="23">
        <f>'[6]SE 2018'!$Z$113</f>
        <v>0.25084596825396827</v>
      </c>
      <c r="I45" s="34">
        <f>'[6]SE 2019'!$I109</f>
        <v>225</v>
      </c>
      <c r="J45" s="23">
        <f>'[6]SE 2019'!$Z$113</f>
        <v>0.24340012698412697</v>
      </c>
      <c r="K45" s="34">
        <f>'[6]SE 2020'!$I109</f>
        <v>251</v>
      </c>
      <c r="L45" s="23">
        <f>'[6]SE 2020'!$Z$113</f>
        <v>0.27940914285714286</v>
      </c>
      <c r="M45" s="25">
        <f t="shared" si="9"/>
        <v>238</v>
      </c>
      <c r="N45" s="81">
        <f t="shared" si="6"/>
        <v>0.26140463492063493</v>
      </c>
      <c r="P45" s="1">
        <f t="shared" si="7"/>
        <v>1.4281587301587295E-2</v>
      </c>
      <c r="S45" s="126">
        <v>258</v>
      </c>
      <c r="T45" s="23">
        <v>0.24712304761904763</v>
      </c>
      <c r="U45" s="123">
        <f t="shared" si="8"/>
        <v>1.4281587301587295E-2</v>
      </c>
      <c r="V45" s="96">
        <v>0.24712304761904763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'[6]NE 2017'!$E109</f>
        <v>1843</v>
      </c>
      <c r="F46" s="23">
        <f>'[6]NE 2017'!$S$113</f>
        <v>0.97157968253968252</v>
      </c>
      <c r="G46" s="34">
        <f>'[6]NE 2018'!$E109</f>
        <v>1756</v>
      </c>
      <c r="H46" s="23">
        <f>'[6]NE 2018'!$S$113</f>
        <v>1.0366415238095239</v>
      </c>
      <c r="I46" s="34">
        <f>'[6]NE 2019'!$E109</f>
        <v>1843</v>
      </c>
      <c r="J46" s="23">
        <f>'[6]NE 2019'!$S$113</f>
        <v>1.1888480000000001</v>
      </c>
      <c r="K46" s="34">
        <f>'[6]NE 2020'!$E109</f>
        <v>1890</v>
      </c>
      <c r="L46" s="23">
        <f>'[6]NE 2020'!$S$113</f>
        <v>1.2596709841269842</v>
      </c>
      <c r="M46" s="25">
        <f t="shared" si="9"/>
        <v>1866.5</v>
      </c>
      <c r="N46" s="142">
        <f t="shared" si="6"/>
        <v>1.2242594920634922</v>
      </c>
      <c r="P46" s="1">
        <f t="shared" si="7"/>
        <v>0.11151473015873004</v>
      </c>
      <c r="Q46">
        <v>1</v>
      </c>
      <c r="S46" s="126">
        <v>1799.5</v>
      </c>
      <c r="T46" s="23">
        <v>1.1127447619047621</v>
      </c>
      <c r="U46" s="123">
        <f t="shared" si="8"/>
        <v>0.11151473015873004</v>
      </c>
      <c r="V46" s="96">
        <v>1.1127447619047621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'[6]SE 2017'!$J109</f>
        <v>457</v>
      </c>
      <c r="F47" s="23">
        <f>'[6]SE 2017'!$AA$113</f>
        <v>0.32699060317460316</v>
      </c>
      <c r="G47" s="34">
        <f>'[6]SE 2018'!$J109</f>
        <v>369</v>
      </c>
      <c r="H47" s="23">
        <f>'[6]SE 2018'!$AA$113</f>
        <v>0.30478641269841272</v>
      </c>
      <c r="I47" s="34">
        <f>'[6]SE 2019'!$J109</f>
        <v>387</v>
      </c>
      <c r="J47" s="23">
        <f>'[6]SE 2019'!$AA$113</f>
        <v>0.31511885714285709</v>
      </c>
      <c r="K47" s="34">
        <f>'[6]SE 2020'!$J109</f>
        <v>471</v>
      </c>
      <c r="L47" s="23">
        <f>'[6]SE 2020'!$AA$113</f>
        <v>0.42342514285714289</v>
      </c>
      <c r="M47" s="25">
        <f t="shared" si="9"/>
        <v>429</v>
      </c>
      <c r="N47" s="81">
        <f t="shared" si="6"/>
        <v>0.36927199999999999</v>
      </c>
      <c r="P47" s="1">
        <f t="shared" si="7"/>
        <v>5.9319365079365083E-2</v>
      </c>
      <c r="S47" s="126">
        <v>378</v>
      </c>
      <c r="T47" s="23">
        <v>0.30995263492063491</v>
      </c>
      <c r="U47" s="123">
        <f t="shared" si="8"/>
        <v>5.9319365079365083E-2</v>
      </c>
      <c r="V47" s="96">
        <v>0.30995263492063491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'[6]SC 2017'!$E109</f>
        <v>2791</v>
      </c>
      <c r="F48" s="23">
        <f>'[6]SC 2017'!$Q$113</f>
        <v>1.9952492698412698</v>
      </c>
      <c r="G48" s="34">
        <f>'[6]SC 2018'!$E109</f>
        <v>2571</v>
      </c>
      <c r="H48" s="23">
        <f>'[6]SC 2018'!$Q$113</f>
        <v>1.8010565079365077</v>
      </c>
      <c r="I48" s="34">
        <f>'[6]SC 2019'!$E109</f>
        <v>2439</v>
      </c>
      <c r="J48" s="23">
        <f>'[6]SC 2019'!$Q$113</f>
        <v>1.9581846349206351</v>
      </c>
      <c r="K48" s="34">
        <f>'[6]SC 2020'!$E109</f>
        <v>2728</v>
      </c>
      <c r="L48" s="23">
        <f>'[6]SC 2020'!$Q$113</f>
        <v>2.0203848888888887</v>
      </c>
      <c r="M48" s="25">
        <f t="shared" si="9"/>
        <v>2583.5</v>
      </c>
      <c r="N48" s="142">
        <f t="shared" si="6"/>
        <v>1.989284761904762</v>
      </c>
      <c r="P48" s="1">
        <f t="shared" si="7"/>
        <v>0.10966419047619058</v>
      </c>
      <c r="Q48">
        <v>2</v>
      </c>
      <c r="S48" s="126">
        <v>2505</v>
      </c>
      <c r="T48" s="23">
        <v>1.8796205714285714</v>
      </c>
      <c r="U48" s="123">
        <f t="shared" si="8"/>
        <v>0.10966419047619058</v>
      </c>
      <c r="V48" s="96">
        <v>1.8796205714285714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'[6]SC 2017'!$F109</f>
        <v>1603</v>
      </c>
      <c r="F49" s="23">
        <f>'[6]SC 2017'!$R$113</f>
        <v>1.3706923174603176</v>
      </c>
      <c r="G49" s="34">
        <f>'[6]SC 2018'!$F109</f>
        <v>1422</v>
      </c>
      <c r="H49" s="23">
        <f>'[6]SC 2018'!$R$113</f>
        <v>1.3193673650793649</v>
      </c>
      <c r="I49" s="34">
        <f>'[6]SC 2019'!$F109</f>
        <v>1583</v>
      </c>
      <c r="J49" s="23">
        <f>'[6]SC 2019'!$R$113</f>
        <v>1.3806421587301587</v>
      </c>
      <c r="K49" s="34">
        <f>'[6]SC 2020'!$F109</f>
        <v>1353</v>
      </c>
      <c r="L49" s="23">
        <f>'[6]SC 2020'!$R$113</f>
        <v>1.3311873015873015</v>
      </c>
      <c r="M49" s="25">
        <f t="shared" si="9"/>
        <v>1468</v>
      </c>
      <c r="N49" s="142">
        <f t="shared" si="6"/>
        <v>1.3559147301587302</v>
      </c>
      <c r="P49" s="1">
        <f t="shared" si="7"/>
        <v>5.9099682539685006E-3</v>
      </c>
      <c r="Q49">
        <v>1</v>
      </c>
      <c r="S49" s="126">
        <v>1502.5</v>
      </c>
      <c r="T49" s="23">
        <v>1.3500047619047617</v>
      </c>
      <c r="U49" s="123">
        <f t="shared" si="8"/>
        <v>5.9099682539685006E-3</v>
      </c>
      <c r="V49" s="96">
        <v>1.3500047619047617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'[6]NC 2017'!$C109</f>
        <v>4097</v>
      </c>
      <c r="F50" s="23">
        <f>'[6]NC 2017'!$I$113</f>
        <v>2.2017139047619048</v>
      </c>
      <c r="G50" s="34">
        <f>'[6]NC 2018'!$C109</f>
        <v>3522</v>
      </c>
      <c r="H50" s="23">
        <f>'[6]NC 2018'!$I$113</f>
        <v>2.0231504761904762</v>
      </c>
      <c r="I50" s="34">
        <f>'[6]NC 2019'!$C109</f>
        <v>3132</v>
      </c>
      <c r="J50" s="23">
        <f>'[6]NC 2019'!$I$113</f>
        <v>2.0674092698412698</v>
      </c>
      <c r="K50" s="34">
        <f>'[6]NC 2020'!$C109</f>
        <v>2834</v>
      </c>
      <c r="L50" s="23">
        <f>'[6]NC 2020'!$I$113</f>
        <v>1.8277852698412698</v>
      </c>
      <c r="M50" s="25">
        <f t="shared" si="9"/>
        <v>2983</v>
      </c>
      <c r="N50" s="142">
        <f t="shared" si="6"/>
        <v>1.9475972698412698</v>
      </c>
      <c r="P50" s="1">
        <f t="shared" si="7"/>
        <v>-9.7682603174602978E-2</v>
      </c>
      <c r="Q50">
        <v>2</v>
      </c>
      <c r="S50" s="126">
        <v>3327</v>
      </c>
      <c r="T50" s="23">
        <v>2.0452798730158728</v>
      </c>
      <c r="U50" s="123">
        <f t="shared" si="8"/>
        <v>-9.7682603174602978E-2</v>
      </c>
      <c r="V50" s="96">
        <v>2.0452798730158728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'[6]NEC 2017'!$C109</f>
        <v>740</v>
      </c>
      <c r="F51" s="23">
        <f>'[6]NEC 2017'!$H$113</f>
        <v>0.4800626031746032</v>
      </c>
      <c r="G51" s="34">
        <f>'[6]NEC 2018'!$C109</f>
        <v>673</v>
      </c>
      <c r="H51" s="23">
        <f>'[6]NEC 2018'!$H$113</f>
        <v>0.54108266666666671</v>
      </c>
      <c r="I51" s="34">
        <f>'[6]NEC 2019'!$C109</f>
        <v>1016</v>
      </c>
      <c r="J51" s="23">
        <f>'[6]NEC 2019'!$H$113</f>
        <v>0.62643085714285707</v>
      </c>
      <c r="K51" s="34">
        <f>'[6]NEC 2020'!$C109</f>
        <v>660</v>
      </c>
      <c r="L51" s="23">
        <f>'[6]NEC 2020'!$H$113</f>
        <v>0.48664177777777778</v>
      </c>
      <c r="M51" s="25">
        <f t="shared" si="9"/>
        <v>838</v>
      </c>
      <c r="N51" s="81">
        <f t="shared" si="6"/>
        <v>0.5565363174603174</v>
      </c>
      <c r="P51" s="1">
        <f t="shared" si="7"/>
        <v>-2.7220444444444492E-2</v>
      </c>
      <c r="S51" s="126">
        <v>844.5</v>
      </c>
      <c r="T51" s="23">
        <v>0.58375676190476189</v>
      </c>
      <c r="U51" s="123">
        <f t="shared" si="8"/>
        <v>-2.7220444444444492E-2</v>
      </c>
      <c r="V51" s="96">
        <v>0.58375676190476189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'[6]SC 2017'!$H109</f>
        <v>431</v>
      </c>
      <c r="F52" s="23">
        <f>'[6]SC 2017'!$T$113</f>
        <v>0.31923301587301589</v>
      </c>
      <c r="G52" s="34">
        <f>'[6]SC 2018'!$H109</f>
        <v>485</v>
      </c>
      <c r="H52" s="23">
        <f>'[6]SC 2018'!$T$113</f>
        <v>0.29741117460317462</v>
      </c>
      <c r="I52" s="34">
        <f>'[6]SC 2019'!$H109</f>
        <v>331</v>
      </c>
      <c r="J52" s="23">
        <f>'[6]SC 2019'!$T$113</f>
        <v>0.25243898412698412</v>
      </c>
      <c r="K52" s="34">
        <f>'[6]SC 2020'!$H109</f>
        <v>303</v>
      </c>
      <c r="L52" s="23">
        <f>'[6]SC 2020'!$T$113</f>
        <v>0.24278031746031747</v>
      </c>
      <c r="M52" s="25">
        <f t="shared" si="9"/>
        <v>317</v>
      </c>
      <c r="N52" s="81">
        <f t="shared" si="6"/>
        <v>0.2476096507936508</v>
      </c>
      <c r="P52" s="1">
        <f t="shared" si="7"/>
        <v>-2.7315428571428574E-2</v>
      </c>
      <c r="S52" s="126">
        <v>408</v>
      </c>
      <c r="T52" s="23">
        <v>0.27492507936507937</v>
      </c>
      <c r="U52" s="123">
        <f t="shared" si="8"/>
        <v>-2.7315428571428574E-2</v>
      </c>
      <c r="V52" s="96">
        <v>0.27492507936507937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'[6]NE 2017'!$F109</f>
        <v>1419</v>
      </c>
      <c r="F53" s="23">
        <f>'[6]NE 2017'!$T$113</f>
        <v>1.3175818412698415</v>
      </c>
      <c r="G53" s="34">
        <f>'[6]NE 2018'!$F109</f>
        <v>1431</v>
      </c>
      <c r="H53" s="23">
        <f>'[6]NE 2018'!$T$113</f>
        <v>1.1520932063492062</v>
      </c>
      <c r="I53" s="34">
        <f>'[6]NE 2019'!$F109</f>
        <v>1254</v>
      </c>
      <c r="J53" s="23">
        <f>'[6]NE 2019'!$T$113</f>
        <v>1.2305589841269842</v>
      </c>
      <c r="K53" s="34">
        <f>'[6]NE 2020'!$F109</f>
        <v>1107</v>
      </c>
      <c r="L53" s="23">
        <f>'[6]NE 2020'!$T$113</f>
        <v>1.0693057777777777</v>
      </c>
      <c r="M53" s="25">
        <f t="shared" si="9"/>
        <v>1180.5</v>
      </c>
      <c r="N53" s="142">
        <f t="shared" si="6"/>
        <v>1.1499323809523809</v>
      </c>
      <c r="P53" s="1">
        <f t="shared" si="7"/>
        <v>-4.1393714285714367E-2</v>
      </c>
      <c r="Q53">
        <v>1</v>
      </c>
      <c r="S53" s="126">
        <v>1342.5</v>
      </c>
      <c r="T53" s="23">
        <v>1.1913260952380953</v>
      </c>
      <c r="U53" s="123">
        <f t="shared" si="8"/>
        <v>-4.1393714285714367E-2</v>
      </c>
      <c r="V53" s="96">
        <v>1.1913260952380953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'[6]NE 2017'!$G109</f>
        <v>759</v>
      </c>
      <c r="F54" s="23">
        <f>'[6]NE 2017'!$U$113</f>
        <v>0.77243631746031749</v>
      </c>
      <c r="G54" s="34">
        <f>'[6]NE 2018'!$G109</f>
        <v>869</v>
      </c>
      <c r="H54" s="23">
        <f>'[6]NE 2018'!$U$113</f>
        <v>0.77783403174603183</v>
      </c>
      <c r="I54" s="34">
        <f>'[6]NE 2019'!$G109</f>
        <v>922</v>
      </c>
      <c r="J54" s="23">
        <f>'[6]NE 2019'!$U$113</f>
        <v>0.91446679365079375</v>
      </c>
      <c r="K54" s="34">
        <f>'[6]NE 2020'!$G109</f>
        <v>810</v>
      </c>
      <c r="L54" s="23">
        <f>'[6]NE 2020'!$U$113</f>
        <v>0.63273003174603171</v>
      </c>
      <c r="M54" s="25">
        <f t="shared" si="9"/>
        <v>866</v>
      </c>
      <c r="N54" s="81">
        <f t="shared" si="6"/>
        <v>0.77359841269841279</v>
      </c>
      <c r="P54" s="1">
        <f t="shared" si="7"/>
        <v>-7.255199999999995E-2</v>
      </c>
      <c r="S54" s="126">
        <v>895.5</v>
      </c>
      <c r="T54" s="23">
        <v>0.84615041269841273</v>
      </c>
      <c r="U54" s="123">
        <f t="shared" si="8"/>
        <v>-7.255199999999995E-2</v>
      </c>
      <c r="V54" s="96">
        <v>0.84615041269841273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'[6]SE 2017'!$K109</f>
        <v>954</v>
      </c>
      <c r="F55" s="23">
        <f>'[6]SE 2017'!$AB$113</f>
        <v>0.89710730158730179</v>
      </c>
      <c r="G55" s="34">
        <f>'[6]SE 2018'!$K109</f>
        <v>1091</v>
      </c>
      <c r="H55" s="23">
        <f>'[6]SE 2018'!$AB$113</f>
        <v>0.82846133333333338</v>
      </c>
      <c r="I55" s="34">
        <f>'[6]SE 2019'!$K109</f>
        <v>949</v>
      </c>
      <c r="J55" s="23">
        <f>'[6]SE 2019'!$AB$113</f>
        <v>0.73460914285714274</v>
      </c>
      <c r="K55" s="34">
        <f>'[6]SE 2020'!$K109</f>
        <v>1087</v>
      </c>
      <c r="L55" s="23">
        <f>'[6]SE 2020'!$AB$113</f>
        <v>0.72022514285714301</v>
      </c>
      <c r="M55" s="25">
        <f t="shared" si="9"/>
        <v>1018</v>
      </c>
      <c r="N55" s="81">
        <f t="shared" si="6"/>
        <v>0.72741714285714287</v>
      </c>
      <c r="P55" s="1">
        <f t="shared" si="7"/>
        <v>-5.4118095238095187E-2</v>
      </c>
      <c r="S55" s="126">
        <v>1020</v>
      </c>
      <c r="T55" s="23">
        <v>0.78153523809523806</v>
      </c>
      <c r="U55" s="123">
        <f t="shared" si="8"/>
        <v>-5.4118095238095187E-2</v>
      </c>
      <c r="V55" s="96">
        <v>0.78153523809523806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'[6]NE 2017'!$I109</f>
        <v>539</v>
      </c>
      <c r="F56" s="23">
        <f>'[6]NE 2017'!$W$113</f>
        <v>0.30024914285714288</v>
      </c>
      <c r="G56" s="34">
        <f>'[6]NE 2018'!$I109</f>
        <v>441</v>
      </c>
      <c r="H56" s="23">
        <f>'[6]NE 2018'!$W$113</f>
        <v>0.30778704761904768</v>
      </c>
      <c r="I56" s="34">
        <f>'[6]NE 2019'!$I109</f>
        <v>457</v>
      </c>
      <c r="J56" s="23">
        <f>'[6]NE 2019'!$W$113</f>
        <v>0.30534895238095244</v>
      </c>
      <c r="K56" s="34">
        <f>'[6]NE 2020'!$I109</f>
        <v>385</v>
      </c>
      <c r="L56" s="23">
        <f>'[6]NE 2020'!$W$113</f>
        <v>0.22747606349206351</v>
      </c>
      <c r="M56" s="25">
        <f t="shared" si="9"/>
        <v>421</v>
      </c>
      <c r="N56" s="81">
        <f t="shared" si="6"/>
        <v>0.26641250793650795</v>
      </c>
      <c r="P56" s="1">
        <f t="shared" si="7"/>
        <v>-4.0155492063492115E-2</v>
      </c>
      <c r="S56" s="126">
        <v>449</v>
      </c>
      <c r="T56" s="23">
        <v>0.30656800000000006</v>
      </c>
      <c r="U56" s="123">
        <f t="shared" si="8"/>
        <v>-4.0155492063492115E-2</v>
      </c>
      <c r="V56" s="96">
        <v>0.30656800000000006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'[6]SE 2017'!$M109</f>
        <v>779</v>
      </c>
      <c r="F57" s="23">
        <f>'[6]SE 2017'!$AD$113</f>
        <v>0.51318628571428582</v>
      </c>
      <c r="G57" s="34">
        <f>'[6]SE 2018'!$M109</f>
        <v>898</v>
      </c>
      <c r="H57" s="23">
        <f>'[6]SE 2018'!$AD$113</f>
        <v>0.53596342857142865</v>
      </c>
      <c r="I57" s="34">
        <f>'[6]SE 2019'!$M109</f>
        <v>772</v>
      </c>
      <c r="J57" s="23">
        <f>'[6]SE 2019'!$AD$113</f>
        <v>0.59778501587301591</v>
      </c>
      <c r="K57" s="34">
        <f>'[6]SE 2020'!$M109</f>
        <v>839</v>
      </c>
      <c r="L57" s="23">
        <f>'[6]SE 2020'!$AD$113</f>
        <v>0.5762665396825396</v>
      </c>
      <c r="M57" s="25">
        <f t="shared" si="9"/>
        <v>805.5</v>
      </c>
      <c r="N57" s="81">
        <f t="shared" si="6"/>
        <v>0.58702577777777776</v>
      </c>
      <c r="P57" s="1">
        <f t="shared" si="7"/>
        <v>2.0151555555555478E-2</v>
      </c>
      <c r="S57" s="126">
        <v>835</v>
      </c>
      <c r="T57" s="23">
        <v>0.56687422222222228</v>
      </c>
      <c r="U57" s="123">
        <f t="shared" si="8"/>
        <v>2.0151555555555478E-2</v>
      </c>
      <c r="V57" s="96">
        <v>0.56687422222222228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'[6]SC 2017'!$I109</f>
        <v>351</v>
      </c>
      <c r="F58" s="23">
        <f>'[6]SC 2017'!$U$113</f>
        <v>0.24248406349206347</v>
      </c>
      <c r="G58" s="34">
        <f>'[6]SC 2018'!$I109</f>
        <v>258</v>
      </c>
      <c r="H58" s="23">
        <f>'[6]SC 2018'!$U$113</f>
        <v>0.18402285714285715</v>
      </c>
      <c r="I58" s="34">
        <f>'[6]SC 2019'!$I109</f>
        <v>283</v>
      </c>
      <c r="J58" s="23">
        <f>'[6]SC 2019'!$U$113</f>
        <v>0.20370273015873017</v>
      </c>
      <c r="K58" s="34">
        <f>'[6]SC 2020'!$I109</f>
        <v>233</v>
      </c>
      <c r="L58" s="23">
        <f>'[6]SC 2020'!$U$113</f>
        <v>0.177152</v>
      </c>
      <c r="M58" s="25">
        <f t="shared" si="9"/>
        <v>258</v>
      </c>
      <c r="N58" s="81">
        <f t="shared" si="6"/>
        <v>0.19042736507936509</v>
      </c>
      <c r="P58" s="1">
        <f t="shared" si="7"/>
        <v>-3.4354285714285893E-3</v>
      </c>
      <c r="S58" s="126">
        <v>270.5</v>
      </c>
      <c r="T58" s="23">
        <v>0.19386279365079367</v>
      </c>
      <c r="U58" s="123">
        <f t="shared" si="8"/>
        <v>-3.4354285714285893E-3</v>
      </c>
      <c r="V58" s="96">
        <v>0.19386279365079367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'[6]SC 2017'!$J109</f>
        <v>168</v>
      </c>
      <c r="F59" s="23">
        <f>'[6]SC 2017'!$V$113</f>
        <v>0.29984584126984121</v>
      </c>
      <c r="G59" s="34">
        <f>'[6]SC 2018'!$J109</f>
        <v>126</v>
      </c>
      <c r="H59" s="23">
        <f>'[6]SC 2018'!$V$113</f>
        <v>0.19415911111111112</v>
      </c>
      <c r="I59" s="34">
        <f>'[6]SC 2019'!$J109</f>
        <v>170</v>
      </c>
      <c r="J59" s="23">
        <f>'[6]SC 2019'!$V$113</f>
        <v>0.22444799999999998</v>
      </c>
      <c r="K59" s="34">
        <f>'[6]SC 2020'!$J109</f>
        <v>130</v>
      </c>
      <c r="L59" s="23">
        <f>'[6]SC 2020'!$V$113</f>
        <v>0.17594107936507936</v>
      </c>
      <c r="M59" s="25">
        <f t="shared" si="9"/>
        <v>150</v>
      </c>
      <c r="N59" s="81">
        <f t="shared" si="6"/>
        <v>0.20019453968253967</v>
      </c>
      <c r="P59" s="1">
        <f t="shared" si="7"/>
        <v>-9.1090158730158799E-3</v>
      </c>
      <c r="S59" s="126">
        <v>148</v>
      </c>
      <c r="T59" s="23">
        <v>0.20930355555555555</v>
      </c>
      <c r="U59" s="123">
        <f t="shared" si="8"/>
        <v>-9.1090158730158799E-3</v>
      </c>
      <c r="V59" s="96">
        <v>0.20930355555555555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'[6]SW 2017'!$H109</f>
        <v>295</v>
      </c>
      <c r="F60" s="23">
        <f>'[6]SW 2017'!$S$113</f>
        <v>0.12791111111111114</v>
      </c>
      <c r="G60" s="34">
        <f>'[6]SW 2018'!$H109</f>
        <v>178</v>
      </c>
      <c r="H60" s="23">
        <f>'[6]SW 2018'!$S$113</f>
        <v>6.4569396825396821E-2</v>
      </c>
      <c r="I60" s="34">
        <f>'[6]SW 2019'!$H109</f>
        <v>268</v>
      </c>
      <c r="J60" s="23">
        <f>'[6]SW 2019'!$S$113</f>
        <v>9.2363809523809542E-2</v>
      </c>
      <c r="K60" s="34">
        <f>'[6]SW 2020'!$H109</f>
        <v>222</v>
      </c>
      <c r="L60" s="23">
        <f>'[6]SW 2020'!$S$113</f>
        <v>8.2865904761904766E-2</v>
      </c>
      <c r="M60" s="25">
        <f t="shared" si="9"/>
        <v>245</v>
      </c>
      <c r="N60" s="81">
        <f t="shared" si="6"/>
        <v>8.7614857142857161E-2</v>
      </c>
      <c r="P60" s="1">
        <f t="shared" si="7"/>
        <v>9.1482539682539721E-3</v>
      </c>
      <c r="S60" s="126">
        <v>223</v>
      </c>
      <c r="T60" s="23">
        <v>7.8466603174603189E-2</v>
      </c>
      <c r="U60" s="123">
        <f t="shared" si="8"/>
        <v>9.1482539682539721E-3</v>
      </c>
      <c r="V60" s="96">
        <v>7.8466603174603189E-2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'[6]EC 2017 '!$C109</f>
        <v>442</v>
      </c>
      <c r="F61" s="23">
        <f>'[6]EC 2017 '!$I$113</f>
        <v>0.26296800000000004</v>
      </c>
      <c r="G61" s="127">
        <f>'[6]EC 2018'!C109</f>
        <v>207</v>
      </c>
      <c r="H61" s="23">
        <f>'[6]EC 2018'!$I113</f>
        <v>0.14920088888888888</v>
      </c>
      <c r="I61" s="127">
        <f>'[6]EC 2019'!$C109</f>
        <v>172</v>
      </c>
      <c r="J61" s="23">
        <f>'[6]EC 2019'!$I113</f>
        <v>0.14729092063492064</v>
      </c>
      <c r="K61" s="127">
        <f>'[6]EC 2020'!$C109</f>
        <v>298</v>
      </c>
      <c r="L61" s="23">
        <f>'[6]EC 2020'!$I113</f>
        <v>0.13378120634920634</v>
      </c>
      <c r="M61" s="25">
        <f t="shared" si="9"/>
        <v>235</v>
      </c>
      <c r="N61" s="81">
        <f t="shared" si="6"/>
        <v>0.14053606349206349</v>
      </c>
      <c r="P61" s="1">
        <f t="shared" si="7"/>
        <v>-7.7098412698412555E-3</v>
      </c>
      <c r="S61" s="126">
        <v>189.5</v>
      </c>
      <c r="T61" s="23">
        <v>0.14824590476190475</v>
      </c>
      <c r="U61" s="123">
        <f t="shared" si="8"/>
        <v>-7.7098412698412555E-3</v>
      </c>
      <c r="V61" s="96">
        <v>0.14824590476190475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'[6]NE 2017'!$K109</f>
        <v>570</v>
      </c>
      <c r="F62" s="23">
        <f>'[6]NE 2017'!$Y$113</f>
        <v>0.5181688888888889</v>
      </c>
      <c r="G62" s="34">
        <f>'[6]NE 2018'!$K109</f>
        <v>936</v>
      </c>
      <c r="H62" s="23">
        <f>'[6]NE 2018'!$Y$113</f>
        <v>0.76340977777777785</v>
      </c>
      <c r="I62" s="34">
        <f>'[6]NE 2019'!$K109</f>
        <v>785</v>
      </c>
      <c r="J62" s="23">
        <f>'[6]NE 2019'!$Y$113</f>
        <v>0.70477053968253955</v>
      </c>
      <c r="K62" s="34">
        <f>'[6]NE 2020'!$K109</f>
        <v>687</v>
      </c>
      <c r="L62" s="23">
        <f>'[6]NE 2020'!$Y$113</f>
        <v>0.63593930158730172</v>
      </c>
      <c r="M62" s="25">
        <f t="shared" si="9"/>
        <v>736</v>
      </c>
      <c r="N62" s="81">
        <f t="shared" si="6"/>
        <v>0.67035492063492064</v>
      </c>
      <c r="P62" s="1">
        <f t="shared" si="7"/>
        <v>-6.3735238095238067E-2</v>
      </c>
      <c r="S62" s="126">
        <v>860.5</v>
      </c>
      <c r="T62" s="23">
        <v>0.7340901587301587</v>
      </c>
      <c r="U62" s="123">
        <f t="shared" si="8"/>
        <v>-6.3735238095238067E-2</v>
      </c>
      <c r="V62" s="96">
        <v>0.7340901587301587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'[6]EC 2017 '!$D109</f>
        <v>2319</v>
      </c>
      <c r="F63" s="23">
        <f>'[6]EC 2017 '!$J$113</f>
        <v>1.3050021587301588</v>
      </c>
      <c r="G63" s="127">
        <f>'[6]EC 2018'!$D109</f>
        <v>2203</v>
      </c>
      <c r="H63" s="23">
        <f>'[6]EC 2018'!$J113</f>
        <v>1.4801928888888887</v>
      </c>
      <c r="I63" s="127">
        <f>'[6]EC 2019'!$D109</f>
        <v>2041</v>
      </c>
      <c r="J63" s="23">
        <f>'[6]EC 2019'!$J$113</f>
        <v>1.3727003174603178</v>
      </c>
      <c r="K63" s="127">
        <f>'[6]EC 2020'!$D109</f>
        <v>2583</v>
      </c>
      <c r="L63" s="23">
        <f>'[6]EC 2020'!$J$113</f>
        <v>1.0502143492063494</v>
      </c>
      <c r="M63" s="25">
        <f t="shared" si="9"/>
        <v>2312</v>
      </c>
      <c r="N63" s="142">
        <f t="shared" si="6"/>
        <v>1.2114573333333336</v>
      </c>
      <c r="P63" s="1">
        <f t="shared" si="7"/>
        <v>-0.21498926984126965</v>
      </c>
      <c r="Q63">
        <v>1</v>
      </c>
      <c r="S63" s="126">
        <v>2122</v>
      </c>
      <c r="T63" s="23">
        <v>1.4264466031746033</v>
      </c>
      <c r="U63" s="123">
        <f t="shared" si="8"/>
        <v>-0.21498926984126965</v>
      </c>
      <c r="V63" s="96">
        <v>1.4264466031746033</v>
      </c>
    </row>
    <row r="64" spans="2:22" ht="15.75" x14ac:dyDescent="0.25">
      <c r="B64" t="s">
        <v>44</v>
      </c>
      <c r="C64">
        <v>2</v>
      </c>
      <c r="D64" t="s">
        <v>92</v>
      </c>
      <c r="E64" s="102">
        <f>'[6]SE 2017'!$O109</f>
        <v>921</v>
      </c>
      <c r="F64" s="103">
        <f>'[6]SE 2017'!$AF$113</f>
        <v>0.6689182222222223</v>
      </c>
      <c r="G64" s="102">
        <f>'[6]SE 2018'!$O109</f>
        <v>611</v>
      </c>
      <c r="H64" s="103">
        <f>'[6]SE 2018'!$AF$113</f>
        <v>0.60513993650793652</v>
      </c>
      <c r="I64" s="102">
        <f>'[6]SE 2019'!$O109</f>
        <v>751</v>
      </c>
      <c r="J64" s="103">
        <f>'[6]SE 2019'!$AF$113</f>
        <v>0.60692825396825389</v>
      </c>
      <c r="K64" s="102">
        <f>'[6]SE 2020'!$O109</f>
        <v>493</v>
      </c>
      <c r="L64" s="103">
        <f>'[6]SE 2020'!$AF$113</f>
        <v>0.45297041269841276</v>
      </c>
      <c r="M64" s="25">
        <f t="shared" si="9"/>
        <v>622</v>
      </c>
      <c r="N64" s="81">
        <f t="shared" si="6"/>
        <v>0.52994933333333338</v>
      </c>
      <c r="P64" s="106">
        <f t="shared" si="7"/>
        <v>-7.6084761904761766E-2</v>
      </c>
      <c r="Q64" s="107"/>
      <c r="S64" s="128">
        <v>681</v>
      </c>
      <c r="T64" s="103">
        <v>0.60603409523809515</v>
      </c>
      <c r="U64" s="129">
        <f t="shared" si="8"/>
        <v>-7.6084761904761766E-2</v>
      </c>
      <c r="V64" s="130">
        <v>0.60603409523809515</v>
      </c>
    </row>
    <row r="65" spans="1:25" ht="15.75" x14ac:dyDescent="0.25">
      <c r="B65" s="15" t="s">
        <v>93</v>
      </c>
      <c r="E65" s="40">
        <f t="shared" ref="E65:N65" si="10">SUM(E26:E64)</f>
        <v>38214</v>
      </c>
      <c r="F65" s="111">
        <f t="shared" si="10"/>
        <v>26.275790857142859</v>
      </c>
      <c r="G65" s="40">
        <f t="shared" si="10"/>
        <v>36905</v>
      </c>
      <c r="H65" s="111">
        <f t="shared" si="10"/>
        <v>25.223675936507941</v>
      </c>
      <c r="I65" s="40">
        <f>SUM(I26:I64)</f>
        <v>34849</v>
      </c>
      <c r="J65" s="111">
        <f>SUM(J26:J64)</f>
        <v>25.341540190476188</v>
      </c>
      <c r="K65" s="40">
        <f>SUM(K26:K64)</f>
        <v>32916</v>
      </c>
      <c r="L65" s="111">
        <f>SUM(L26:L64)</f>
        <v>23.072523047619047</v>
      </c>
      <c r="M65" s="40">
        <f t="shared" si="10"/>
        <v>33882.5</v>
      </c>
      <c r="N65" s="112">
        <f t="shared" si="10"/>
        <v>24.207031619047626</v>
      </c>
      <c r="O65" s="15"/>
      <c r="P65" s="67">
        <f>SUM(P26:P64)</f>
        <v>-1.0755764444444436</v>
      </c>
      <c r="Q65" s="15">
        <f>SUM(Q26:Q64)</f>
        <v>9</v>
      </c>
      <c r="S65" s="131">
        <f>SUM(S26:S64)</f>
        <v>35877</v>
      </c>
      <c r="T65" s="132">
        <f>SUM(T26:T64)</f>
        <v>25.282608063492063</v>
      </c>
      <c r="U65" s="133">
        <f>SUM(U26:U64)</f>
        <v>-1.0755764444444436</v>
      </c>
      <c r="V65" s="114">
        <f>SUM(V26:V64)</f>
        <v>25.282608063492063</v>
      </c>
    </row>
    <row r="66" spans="1:25" x14ac:dyDescent="0.2">
      <c r="V66" s="55"/>
    </row>
    <row r="67" spans="1:25" ht="16.5" thickBot="1" x14ac:dyDescent="0.3">
      <c r="B67" s="15" t="s">
        <v>94</v>
      </c>
      <c r="E67" s="73">
        <f t="shared" ref="E67:M67" si="11">E65+E23</f>
        <v>164167</v>
      </c>
      <c r="F67" s="74">
        <f t="shared" si="11"/>
        <v>155.70532546031748</v>
      </c>
      <c r="G67" s="73">
        <f t="shared" si="11"/>
        <v>163034</v>
      </c>
      <c r="H67" s="74">
        <f t="shared" si="11"/>
        <v>151.66158247619046</v>
      </c>
      <c r="I67" s="73">
        <f>I65+I23</f>
        <v>155577</v>
      </c>
      <c r="J67" s="74">
        <f>J65+J23</f>
        <v>152.2799059047619</v>
      </c>
      <c r="K67" s="73">
        <f>K65+K23</f>
        <v>159730</v>
      </c>
      <c r="L67" s="74">
        <f>L65+L23</f>
        <v>144.94861688888892</v>
      </c>
      <c r="M67" s="73">
        <f t="shared" si="11"/>
        <v>157653.5</v>
      </c>
      <c r="N67" s="75">
        <f>N65+N23+0.01</f>
        <v>148.6242613968254</v>
      </c>
      <c r="O67" s="15"/>
      <c r="P67" s="15"/>
      <c r="Q67" s="15"/>
      <c r="S67" s="68">
        <f>S23+S65</f>
        <v>159305.5</v>
      </c>
      <c r="T67" s="69">
        <f>T23+T65</f>
        <v>151.97074419047618</v>
      </c>
      <c r="U67" s="113">
        <f>U23+U65</f>
        <v>-3.3564827936507822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S1" sqref="S1:V1048576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6640625" style="1" hidden="1" customWidth="1"/>
    <col min="6" max="6" width="8.88671875" style="1" hidden="1" customWidth="1"/>
    <col min="7" max="7" width="11.6640625" style="1" hidden="1" customWidth="1"/>
    <col min="8" max="8" width="8.88671875" style="1" hidden="1" customWidth="1"/>
    <col min="9" max="9" width="11.6640625" style="1" customWidth="1"/>
    <col min="10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6640625" customWidth="1"/>
    <col min="266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4.109375" customWidth="1"/>
    <col min="275" max="275" width="8.7773437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6640625" customWidth="1"/>
    <col min="522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4.109375" customWidth="1"/>
    <col min="531" max="531" width="8.7773437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6640625" customWidth="1"/>
    <col min="778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4.109375" customWidth="1"/>
    <col min="787" max="787" width="8.7773437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6640625" customWidth="1"/>
    <col min="1034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4.109375" customWidth="1"/>
    <col min="1043" max="1043" width="8.7773437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6640625" customWidth="1"/>
    <col min="1290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4.109375" customWidth="1"/>
    <col min="1299" max="1299" width="8.7773437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6640625" customWidth="1"/>
    <col min="1546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4.109375" customWidth="1"/>
    <col min="1555" max="1555" width="8.7773437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6640625" customWidth="1"/>
    <col min="1802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4.109375" customWidth="1"/>
    <col min="1811" max="1811" width="8.7773437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6640625" customWidth="1"/>
    <col min="2058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4.109375" customWidth="1"/>
    <col min="2067" max="2067" width="8.7773437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6640625" customWidth="1"/>
    <col min="2314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4.109375" customWidth="1"/>
    <col min="2323" max="2323" width="8.7773437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6640625" customWidth="1"/>
    <col min="2570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4.109375" customWidth="1"/>
    <col min="2579" max="2579" width="8.7773437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6640625" customWidth="1"/>
    <col min="2826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4.109375" customWidth="1"/>
    <col min="2835" max="2835" width="8.7773437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6640625" customWidth="1"/>
    <col min="3082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4.109375" customWidth="1"/>
    <col min="3091" max="3091" width="8.7773437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6640625" customWidth="1"/>
    <col min="3338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4.109375" customWidth="1"/>
    <col min="3347" max="3347" width="8.7773437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6640625" customWidth="1"/>
    <col min="3594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4.109375" customWidth="1"/>
    <col min="3603" max="3603" width="8.7773437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6640625" customWidth="1"/>
    <col min="3850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4.109375" customWidth="1"/>
    <col min="3859" max="3859" width="8.7773437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6640625" customWidth="1"/>
    <col min="4106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4.109375" customWidth="1"/>
    <col min="4115" max="4115" width="8.7773437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6640625" customWidth="1"/>
    <col min="4362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4.109375" customWidth="1"/>
    <col min="4371" max="4371" width="8.7773437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6640625" customWidth="1"/>
    <col min="4618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4.109375" customWidth="1"/>
    <col min="4627" max="4627" width="8.7773437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6640625" customWidth="1"/>
    <col min="4874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4.109375" customWidth="1"/>
    <col min="4883" max="4883" width="8.7773437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6640625" customWidth="1"/>
    <col min="5130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4.109375" customWidth="1"/>
    <col min="5139" max="5139" width="8.7773437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6640625" customWidth="1"/>
    <col min="5386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4.109375" customWidth="1"/>
    <col min="5395" max="5395" width="8.7773437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6640625" customWidth="1"/>
    <col min="5642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4.109375" customWidth="1"/>
    <col min="5651" max="5651" width="8.7773437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6640625" customWidth="1"/>
    <col min="5898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4.109375" customWidth="1"/>
    <col min="5907" max="5907" width="8.7773437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6640625" customWidth="1"/>
    <col min="6154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4.109375" customWidth="1"/>
    <col min="6163" max="6163" width="8.7773437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6640625" customWidth="1"/>
    <col min="6410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4.109375" customWidth="1"/>
    <col min="6419" max="6419" width="8.7773437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6640625" customWidth="1"/>
    <col min="6666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4.109375" customWidth="1"/>
    <col min="6675" max="6675" width="8.7773437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6640625" customWidth="1"/>
    <col min="6922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4.109375" customWidth="1"/>
    <col min="6931" max="6931" width="8.7773437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6640625" customWidth="1"/>
    <col min="7178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4.109375" customWidth="1"/>
    <col min="7187" max="7187" width="8.7773437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6640625" customWidth="1"/>
    <col min="7434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4.109375" customWidth="1"/>
    <col min="7443" max="7443" width="8.7773437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6640625" customWidth="1"/>
    <col min="7690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4.109375" customWidth="1"/>
    <col min="7699" max="7699" width="8.7773437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6640625" customWidth="1"/>
    <col min="7946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4.109375" customWidth="1"/>
    <col min="7955" max="7955" width="8.7773437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6640625" customWidth="1"/>
    <col min="8202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4.109375" customWidth="1"/>
    <col min="8211" max="8211" width="8.7773437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6640625" customWidth="1"/>
    <col min="8458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4.109375" customWidth="1"/>
    <col min="8467" max="8467" width="8.7773437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6640625" customWidth="1"/>
    <col min="8714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4.109375" customWidth="1"/>
    <col min="8723" max="8723" width="8.7773437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6640625" customWidth="1"/>
    <col min="8970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4.109375" customWidth="1"/>
    <col min="8979" max="8979" width="8.7773437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6640625" customWidth="1"/>
    <col min="9226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4.109375" customWidth="1"/>
    <col min="9235" max="9235" width="8.7773437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6640625" customWidth="1"/>
    <col min="9482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4.109375" customWidth="1"/>
    <col min="9491" max="9491" width="8.7773437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6640625" customWidth="1"/>
    <col min="9738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4.109375" customWidth="1"/>
    <col min="9747" max="9747" width="8.7773437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6640625" customWidth="1"/>
    <col min="9994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4.109375" customWidth="1"/>
    <col min="10003" max="10003" width="8.7773437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6640625" customWidth="1"/>
    <col min="10250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4.109375" customWidth="1"/>
    <col min="10259" max="10259" width="8.7773437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6640625" customWidth="1"/>
    <col min="10506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4.109375" customWidth="1"/>
    <col min="10515" max="10515" width="8.7773437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6640625" customWidth="1"/>
    <col min="10762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4.109375" customWidth="1"/>
    <col min="10771" max="10771" width="8.7773437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6640625" customWidth="1"/>
    <col min="11018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4.109375" customWidth="1"/>
    <col min="11027" max="11027" width="8.7773437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6640625" customWidth="1"/>
    <col min="11274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4.109375" customWidth="1"/>
    <col min="11283" max="11283" width="8.7773437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6640625" customWidth="1"/>
    <col min="11530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4.109375" customWidth="1"/>
    <col min="11539" max="11539" width="8.7773437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6640625" customWidth="1"/>
    <col min="11786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4.109375" customWidth="1"/>
    <col min="11795" max="11795" width="8.7773437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6640625" customWidth="1"/>
    <col min="12042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4.109375" customWidth="1"/>
    <col min="12051" max="12051" width="8.7773437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6640625" customWidth="1"/>
    <col min="12298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4.109375" customWidth="1"/>
    <col min="12307" max="12307" width="8.7773437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6640625" customWidth="1"/>
    <col min="12554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4.109375" customWidth="1"/>
    <col min="12563" max="12563" width="8.7773437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6640625" customWidth="1"/>
    <col min="12810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4.109375" customWidth="1"/>
    <col min="12819" max="12819" width="8.7773437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6640625" customWidth="1"/>
    <col min="13066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4.109375" customWidth="1"/>
    <col min="13075" max="13075" width="8.7773437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6640625" customWidth="1"/>
    <col min="13322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4.109375" customWidth="1"/>
    <col min="13331" max="13331" width="8.7773437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6640625" customWidth="1"/>
    <col min="13578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4.109375" customWidth="1"/>
    <col min="13587" max="13587" width="8.7773437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6640625" customWidth="1"/>
    <col min="13834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4.109375" customWidth="1"/>
    <col min="13843" max="13843" width="8.7773437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6640625" customWidth="1"/>
    <col min="14090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4.109375" customWidth="1"/>
    <col min="14099" max="14099" width="8.7773437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6640625" customWidth="1"/>
    <col min="14346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4.109375" customWidth="1"/>
    <col min="14355" max="14355" width="8.7773437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6640625" customWidth="1"/>
    <col min="14602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4.109375" customWidth="1"/>
    <col min="14611" max="14611" width="8.7773437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6640625" customWidth="1"/>
    <col min="14858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4.109375" customWidth="1"/>
    <col min="14867" max="14867" width="8.7773437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6640625" customWidth="1"/>
    <col min="15114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4.109375" customWidth="1"/>
    <col min="15123" max="15123" width="8.7773437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6640625" customWidth="1"/>
    <col min="15370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4.109375" customWidth="1"/>
    <col min="15379" max="15379" width="8.7773437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6640625" customWidth="1"/>
    <col min="15626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4.109375" customWidth="1"/>
    <col min="15635" max="15635" width="8.7773437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6640625" customWidth="1"/>
    <col min="15882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4.109375" customWidth="1"/>
    <col min="15891" max="15891" width="8.7773437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6640625" customWidth="1"/>
    <col min="16138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4.109375" customWidth="1"/>
    <col min="16147" max="16147" width="8.7773437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54" t="s">
        <v>168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47"/>
      <c r="S2" s="119"/>
    </row>
    <row r="3" spans="1:22" ht="15.75" x14ac:dyDescent="0.25">
      <c r="A3" s="155" t="s">
        <v>98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48"/>
      <c r="S3" s="148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135</v>
      </c>
      <c r="F5" s="5" t="s">
        <v>136</v>
      </c>
      <c r="G5" s="4" t="s">
        <v>148</v>
      </c>
      <c r="H5" s="5" t="s">
        <v>149</v>
      </c>
      <c r="I5" s="4" t="s">
        <v>156</v>
      </c>
      <c r="J5" s="5" t="s">
        <v>157</v>
      </c>
      <c r="K5" s="4" t="s">
        <v>169</v>
      </c>
      <c r="L5" s="5" t="s">
        <v>170</v>
      </c>
      <c r="M5" s="5" t="s">
        <v>171</v>
      </c>
      <c r="N5" s="5" t="s">
        <v>172</v>
      </c>
      <c r="O5" s="149" t="s">
        <v>173</v>
      </c>
      <c r="P5" s="5" t="s">
        <v>174</v>
      </c>
      <c r="Q5" s="8" t="s">
        <v>175</v>
      </c>
      <c r="R5" s="8"/>
      <c r="S5" s="9" t="s">
        <v>176</v>
      </c>
      <c r="T5" s="89" t="s">
        <v>177</v>
      </c>
      <c r="U5" s="89" t="s">
        <v>165</v>
      </c>
      <c r="V5" s="90" t="s">
        <v>166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v>24136</v>
      </c>
      <c r="F9" s="23">
        <v>28.211931936507931</v>
      </c>
      <c r="G9" s="24">
        <v>21408</v>
      </c>
      <c r="H9" s="23">
        <v>29.085548698412698</v>
      </c>
      <c r="I9" s="24">
        <f>'[7]EC 2020'!$B$109</f>
        <v>25241</v>
      </c>
      <c r="J9" s="23">
        <f>'[7]EC 2020'!$H$113</f>
        <v>29.987510857142862</v>
      </c>
      <c r="K9" s="24">
        <f>'[7]EC 2021'!$B$109</f>
        <v>24249</v>
      </c>
      <c r="L9" s="23">
        <f>'[7]EC 2021'!$H$113</f>
        <v>29.527607999999997</v>
      </c>
      <c r="M9" s="25">
        <f>AVERAGE(I9,K9)</f>
        <v>24745</v>
      </c>
      <c r="N9" s="81">
        <f>AVERAGE(J9,L9)</f>
        <v>29.75755942857143</v>
      </c>
      <c r="O9" s="67">
        <f>21+1</f>
        <v>22</v>
      </c>
      <c r="P9" s="121">
        <f t="shared" ref="P9:P22" si="0">O9-N9</f>
        <v>-7.7575594285714295</v>
      </c>
      <c r="Q9" s="122">
        <f>+P9/O9</f>
        <v>-0.35261633766233769</v>
      </c>
      <c r="R9"/>
      <c r="S9" s="25">
        <v>23324.5</v>
      </c>
      <c r="T9" s="23">
        <v>29.53652977777778</v>
      </c>
      <c r="U9" s="123">
        <f t="shared" ref="U9:U22" si="1">N9-T9</f>
        <v>0.22102965079364978</v>
      </c>
      <c r="V9" s="145">
        <f>M9-S9</f>
        <v>1420.5</v>
      </c>
    </row>
    <row r="10" spans="1:22" ht="15.75" x14ac:dyDescent="0.25">
      <c r="B10" t="s">
        <v>30</v>
      </c>
      <c r="C10">
        <v>1</v>
      </c>
      <c r="D10" t="s">
        <v>31</v>
      </c>
      <c r="E10" s="24">
        <v>4453</v>
      </c>
      <c r="F10" s="23">
        <v>3.4290553650793649</v>
      </c>
      <c r="G10" s="24">
        <v>4117</v>
      </c>
      <c r="H10" s="23">
        <v>3.5050349206349205</v>
      </c>
      <c r="I10" s="24">
        <f>'[7]NE 2020'!$H$109</f>
        <v>4295</v>
      </c>
      <c r="J10" s="23">
        <f>'[7]NE 2020'!$V$113</f>
        <v>3.6402278095238096</v>
      </c>
      <c r="K10" s="24">
        <f>'[7]NE 2021'!$H$109</f>
        <v>5500</v>
      </c>
      <c r="L10" s="23">
        <f>'[7]NE 2021'!$V$113</f>
        <v>3.7663326984126986</v>
      </c>
      <c r="M10" s="25">
        <f t="shared" ref="M10:N22" si="2">AVERAGE(I10,K10)</f>
        <v>4897.5</v>
      </c>
      <c r="N10" s="81">
        <f t="shared" si="2"/>
        <v>3.7032802539682539</v>
      </c>
      <c r="O10" s="67">
        <v>3</v>
      </c>
      <c r="P10" s="30">
        <f t="shared" si="0"/>
        <v>-0.70328025396825389</v>
      </c>
      <c r="Q10" s="29">
        <f t="shared" ref="Q10:Q22" si="3">+P10/O10</f>
        <v>-0.23442675132275129</v>
      </c>
      <c r="R10"/>
      <c r="S10" s="25">
        <v>4206</v>
      </c>
      <c r="T10" s="23">
        <v>3.5726313650793653</v>
      </c>
      <c r="U10" s="123">
        <f t="shared" si="1"/>
        <v>0.13064888888888859</v>
      </c>
      <c r="V10" s="145">
        <f t="shared" ref="V10:V21" si="4">M10-S10</f>
        <v>691.5</v>
      </c>
    </row>
    <row r="11" spans="1:22" ht="15.75" x14ac:dyDescent="0.25">
      <c r="B11" t="s">
        <v>30</v>
      </c>
      <c r="C11">
        <v>1</v>
      </c>
      <c r="D11" t="s">
        <v>32</v>
      </c>
      <c r="E11" s="24">
        <v>2470</v>
      </c>
      <c r="F11" s="23">
        <v>2.061042285714286</v>
      </c>
      <c r="G11" s="24">
        <v>2703</v>
      </c>
      <c r="H11" s="23">
        <v>2.0634629841269843</v>
      </c>
      <c r="I11" s="24">
        <f>'[7]NE 2020'!$L$109</f>
        <v>2571</v>
      </c>
      <c r="J11" s="23">
        <f>'[7]NE 2020'!$Z$113</f>
        <v>1.8643123809523814</v>
      </c>
      <c r="K11" s="24">
        <f>'[7]NE 2021'!$L$109</f>
        <v>2577</v>
      </c>
      <c r="L11" s="23">
        <f>'[7]NE 2021'!$Z$113</f>
        <v>1.9279307936507935</v>
      </c>
      <c r="M11" s="25">
        <f t="shared" si="2"/>
        <v>2574</v>
      </c>
      <c r="N11" s="81">
        <f t="shared" si="2"/>
        <v>1.8961215873015873</v>
      </c>
      <c r="O11" s="67">
        <v>2</v>
      </c>
      <c r="P11" s="141">
        <f t="shared" si="0"/>
        <v>0.10387841269841269</v>
      </c>
      <c r="Q11" s="29">
        <f t="shared" si="3"/>
        <v>5.1939206349206346E-2</v>
      </c>
      <c r="R11"/>
      <c r="S11" s="25">
        <v>2637</v>
      </c>
      <c r="T11" s="23">
        <v>1.9638876825396827</v>
      </c>
      <c r="U11" s="123">
        <f t="shared" si="1"/>
        <v>-6.7766095238095403E-2</v>
      </c>
      <c r="V11" s="145">
        <f t="shared" si="4"/>
        <v>-63</v>
      </c>
    </row>
    <row r="12" spans="1:22" ht="15.75" x14ac:dyDescent="0.25">
      <c r="B12" t="s">
        <v>30</v>
      </c>
      <c r="C12">
        <v>1</v>
      </c>
      <c r="D12" t="s">
        <v>33</v>
      </c>
      <c r="E12" s="24">
        <v>896</v>
      </c>
      <c r="F12" s="23">
        <v>1.5031695238095242</v>
      </c>
      <c r="G12" s="24">
        <v>1027</v>
      </c>
      <c r="H12" s="23">
        <v>1.6111159365079366</v>
      </c>
      <c r="I12" s="24">
        <f>'[7]NE 2020'!$J$109</f>
        <v>1135</v>
      </c>
      <c r="J12" s="23">
        <f>'[7]NE 2020'!$X$113</f>
        <v>1.5756669206349203</v>
      </c>
      <c r="K12" s="24">
        <f>'[7]NE 2021'!$J$109</f>
        <v>1178</v>
      </c>
      <c r="L12" s="23">
        <f>'[7]NE 2021'!$X$113</f>
        <v>1.5069998730158731</v>
      </c>
      <c r="M12" s="25">
        <f t="shared" si="2"/>
        <v>1156.5</v>
      </c>
      <c r="N12" s="81">
        <f t="shared" si="2"/>
        <v>1.5413333968253968</v>
      </c>
      <c r="O12" s="67">
        <v>2</v>
      </c>
      <c r="P12" s="124">
        <f t="shared" si="0"/>
        <v>0.45866660317460317</v>
      </c>
      <c r="Q12" s="37">
        <f t="shared" si="3"/>
        <v>0.22933330158730159</v>
      </c>
      <c r="R12"/>
      <c r="S12" s="25">
        <v>1081</v>
      </c>
      <c r="T12" s="23">
        <v>1.5933914285714286</v>
      </c>
      <c r="U12" s="123">
        <f t="shared" si="1"/>
        <v>-5.2058031746031741E-2</v>
      </c>
      <c r="V12" s="145">
        <f t="shared" si="4"/>
        <v>75.5</v>
      </c>
    </row>
    <row r="13" spans="1:22" ht="15.75" x14ac:dyDescent="0.25">
      <c r="B13" t="s">
        <v>34</v>
      </c>
      <c r="C13">
        <v>1</v>
      </c>
      <c r="D13" t="s">
        <v>35</v>
      </c>
      <c r="E13" s="24">
        <v>15171</v>
      </c>
      <c r="F13" s="23">
        <v>14.924813079365077</v>
      </c>
      <c r="G13" s="24">
        <v>15455</v>
      </c>
      <c r="H13" s="23">
        <v>15.500693206349208</v>
      </c>
      <c r="I13" s="24">
        <f>'[7]NEC 2020'!$B$109</f>
        <v>15435</v>
      </c>
      <c r="J13" s="23">
        <f>'[7]NEC 2020'!$G$113</f>
        <v>14.580818666666669</v>
      </c>
      <c r="K13" s="24">
        <f>'[7]NEC 2021'!$B$109</f>
        <v>16196</v>
      </c>
      <c r="L13" s="23">
        <f>'[7]NEC 2021'!$G$113</f>
        <v>15.095050412698413</v>
      </c>
      <c r="M13" s="25">
        <f t="shared" si="2"/>
        <v>15815.5</v>
      </c>
      <c r="N13" s="81">
        <f t="shared" si="2"/>
        <v>14.837934539682541</v>
      </c>
      <c r="O13" s="67">
        <v>13</v>
      </c>
      <c r="P13" s="28">
        <f t="shared" si="0"/>
        <v>-1.8379345396825411</v>
      </c>
      <c r="Q13" s="29">
        <f t="shared" si="3"/>
        <v>-0.14137957997558009</v>
      </c>
      <c r="R13"/>
      <c r="S13" s="25">
        <v>15445</v>
      </c>
      <c r="T13" s="23">
        <v>15.040755936507939</v>
      </c>
      <c r="U13" s="123">
        <f t="shared" si="1"/>
        <v>-0.20282139682539757</v>
      </c>
      <c r="V13" s="145">
        <f t="shared" si="4"/>
        <v>370.5</v>
      </c>
    </row>
    <row r="14" spans="1:22" ht="15.75" x14ac:dyDescent="0.25">
      <c r="B14" t="s">
        <v>36</v>
      </c>
      <c r="C14">
        <v>4</v>
      </c>
      <c r="D14" t="s">
        <v>37</v>
      </c>
      <c r="E14" s="24">
        <v>14436</v>
      </c>
      <c r="F14" s="23">
        <v>14.005613333333335</v>
      </c>
      <c r="G14" s="24">
        <v>13493</v>
      </c>
      <c r="H14" s="23">
        <v>14.503295492063492</v>
      </c>
      <c r="I14" s="24">
        <f>'[7]NC 2020'!$D$109</f>
        <v>14342</v>
      </c>
      <c r="J14" s="23">
        <f>'[7]NC 2020'!$J$113</f>
        <v>13.673153396825398</v>
      </c>
      <c r="K14" s="24">
        <f>'[7]NC 2021'!$D$109</f>
        <v>14387</v>
      </c>
      <c r="L14" s="23">
        <f>'[7]NC 2021'!$J$113</f>
        <v>12.67368965079365</v>
      </c>
      <c r="M14" s="25">
        <f t="shared" si="2"/>
        <v>14364.5</v>
      </c>
      <c r="N14" s="81">
        <f t="shared" si="2"/>
        <v>13.173421523809523</v>
      </c>
      <c r="O14" s="67">
        <v>13</v>
      </c>
      <c r="P14" s="30">
        <f t="shared" si="0"/>
        <v>-0.17342152380952314</v>
      </c>
      <c r="Q14" s="29">
        <f t="shared" si="3"/>
        <v>-1.3340117216117164E-2</v>
      </c>
      <c r="R14"/>
      <c r="S14" s="25">
        <v>13917.5</v>
      </c>
      <c r="T14" s="23">
        <v>14.088224444444446</v>
      </c>
      <c r="U14" s="123">
        <f t="shared" si="1"/>
        <v>-0.91480292063492286</v>
      </c>
      <c r="V14" s="145">
        <f t="shared" si="4"/>
        <v>447</v>
      </c>
    </row>
    <row r="15" spans="1:22" ht="15.75" x14ac:dyDescent="0.25">
      <c r="B15" t="s">
        <v>38</v>
      </c>
      <c r="C15">
        <v>4</v>
      </c>
      <c r="D15" t="s">
        <v>39</v>
      </c>
      <c r="E15" s="24">
        <v>10736</v>
      </c>
      <c r="F15" s="23">
        <v>10.455903365079367</v>
      </c>
      <c r="G15" s="24">
        <v>9731</v>
      </c>
      <c r="H15" s="23">
        <v>10.1660846984127</v>
      </c>
      <c r="I15" s="24">
        <f>'[7]NW 2020'!$D$109</f>
        <v>9878</v>
      </c>
      <c r="J15" s="23">
        <f>'[7]NW 2020'!$J$113</f>
        <v>9.4757643174603174</v>
      </c>
      <c r="K15" s="24">
        <f>'[7]NW 2021'!$D$109</f>
        <v>9761</v>
      </c>
      <c r="L15" s="23">
        <f>'[7]NW 2021'!$J$113</f>
        <v>8.8002130793650792</v>
      </c>
      <c r="M15" s="25">
        <f t="shared" si="2"/>
        <v>9819.5</v>
      </c>
      <c r="N15" s="81">
        <f t="shared" si="2"/>
        <v>9.1379886984126983</v>
      </c>
      <c r="O15" s="67">
        <v>10</v>
      </c>
      <c r="P15" s="124">
        <f t="shared" si="0"/>
        <v>0.86201130158730166</v>
      </c>
      <c r="Q15" s="29">
        <f t="shared" si="3"/>
        <v>8.6201130158730169E-2</v>
      </c>
      <c r="R15"/>
      <c r="S15" s="25">
        <v>9804.5</v>
      </c>
      <c r="T15" s="23">
        <v>9.8209245079365086</v>
      </c>
      <c r="U15" s="123">
        <f t="shared" si="1"/>
        <v>-0.68293580952381028</v>
      </c>
      <c r="V15" s="145">
        <f t="shared" si="4"/>
        <v>15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v>10803</v>
      </c>
      <c r="F16" s="23">
        <v>7.5261907301587287</v>
      </c>
      <c r="G16" s="95">
        <v>8700</v>
      </c>
      <c r="H16" s="23">
        <v>6.9159693968253961</v>
      </c>
      <c r="I16" s="95">
        <f>'[7]NW 2020'!$C$109</f>
        <v>7848</v>
      </c>
      <c r="J16" s="23">
        <f>'[7]NW 2020'!$I$113</f>
        <v>5.3266030476190469</v>
      </c>
      <c r="K16" s="95">
        <f>'[7]NW 2021'!$C$109</f>
        <v>7900</v>
      </c>
      <c r="L16" s="23">
        <f>'[7]NW 2021'!$I$113</f>
        <v>5.2887843809523796</v>
      </c>
      <c r="M16" s="25">
        <f t="shared" si="2"/>
        <v>7874</v>
      </c>
      <c r="N16" s="81">
        <f t="shared" si="2"/>
        <v>5.3076937142857137</v>
      </c>
      <c r="O16" s="67">
        <v>6</v>
      </c>
      <c r="P16" s="141">
        <f t="shared" si="0"/>
        <v>0.69230628571428632</v>
      </c>
      <c r="Q16" s="29">
        <f t="shared" si="3"/>
        <v>0.11538438095238106</v>
      </c>
      <c r="S16" s="25">
        <v>8274</v>
      </c>
      <c r="T16" s="23">
        <v>6.1212862222222215</v>
      </c>
      <c r="U16" s="123">
        <f t="shared" si="1"/>
        <v>-0.81359250793650784</v>
      </c>
      <c r="V16" s="145">
        <f t="shared" si="4"/>
        <v>-400</v>
      </c>
    </row>
    <row r="17" spans="2:23" ht="15.75" x14ac:dyDescent="0.25">
      <c r="B17" t="s">
        <v>41</v>
      </c>
      <c r="C17">
        <v>3</v>
      </c>
      <c r="D17" t="s">
        <v>42</v>
      </c>
      <c r="E17" s="24">
        <v>16648</v>
      </c>
      <c r="F17" s="23">
        <v>20.708847238095238</v>
      </c>
      <c r="G17" s="24">
        <v>17513</v>
      </c>
      <c r="H17" s="23">
        <v>20.165888761904764</v>
      </c>
      <c r="I17" s="24">
        <f>'[7]SC 2020'!$B$109</f>
        <v>16315</v>
      </c>
      <c r="J17" s="23">
        <f>'[7]SC 2020'!$N$113</f>
        <v>18.795555428571429</v>
      </c>
      <c r="K17" s="24">
        <f>'[7]SC 2021'!$B$109</f>
        <v>16482</v>
      </c>
      <c r="L17" s="23">
        <f>'[7]SC 2021'!$N$113</f>
        <v>19.074665396825399</v>
      </c>
      <c r="M17" s="25">
        <f t="shared" si="2"/>
        <v>16398.5</v>
      </c>
      <c r="N17" s="81">
        <f t="shared" si="2"/>
        <v>18.935110412698414</v>
      </c>
      <c r="O17" s="67">
        <v>17</v>
      </c>
      <c r="P17" s="28">
        <f t="shared" si="0"/>
        <v>-1.935110412698414</v>
      </c>
      <c r="Q17" s="29">
        <f t="shared" si="3"/>
        <v>-0.1138300242763773</v>
      </c>
      <c r="R17"/>
      <c r="S17" s="25">
        <v>16914</v>
      </c>
      <c r="T17" s="23">
        <v>19.480722095238097</v>
      </c>
      <c r="U17" s="123">
        <f t="shared" si="1"/>
        <v>-0.54561168253968262</v>
      </c>
      <c r="V17" s="145">
        <f t="shared" si="4"/>
        <v>-515.5</v>
      </c>
    </row>
    <row r="18" spans="2:23" ht="15.75" x14ac:dyDescent="0.25">
      <c r="B18" t="s">
        <v>41</v>
      </c>
      <c r="C18">
        <v>3</v>
      </c>
      <c r="D18" t="s">
        <v>43</v>
      </c>
      <c r="E18" s="24">
        <v>8434</v>
      </c>
      <c r="F18" s="23">
        <v>7.3697271111111116</v>
      </c>
      <c r="G18" s="24">
        <v>9523</v>
      </c>
      <c r="H18" s="23">
        <v>8.3419535238095257</v>
      </c>
      <c r="I18" s="24">
        <f>'[7]SC 2020'!$G$109</f>
        <v>8669</v>
      </c>
      <c r="J18" s="23">
        <f>'[7]SC 2020'!$S$113</f>
        <v>7.5698824126984139</v>
      </c>
      <c r="K18" s="24">
        <f>'[7]SC 2021'!$G$109</f>
        <v>8559</v>
      </c>
      <c r="L18" s="23">
        <f>'[7]SC 2021'!$S$113</f>
        <v>7.2055215238095229</v>
      </c>
      <c r="M18" s="25">
        <f t="shared" si="2"/>
        <v>8614</v>
      </c>
      <c r="N18" s="81">
        <f t="shared" si="2"/>
        <v>7.3877019682539684</v>
      </c>
      <c r="O18" s="67">
        <v>6</v>
      </c>
      <c r="P18" s="28">
        <f t="shared" si="0"/>
        <v>-1.3877019682539684</v>
      </c>
      <c r="Q18" s="37">
        <f t="shared" si="3"/>
        <v>-0.23128366137566139</v>
      </c>
      <c r="R18"/>
      <c r="S18" s="25">
        <v>9096</v>
      </c>
      <c r="T18" s="23">
        <v>7.9559179682539698</v>
      </c>
      <c r="U18" s="123">
        <f t="shared" si="1"/>
        <v>-0.56821600000000139</v>
      </c>
      <c r="V18" s="145">
        <f t="shared" si="4"/>
        <v>-482</v>
      </c>
    </row>
    <row r="19" spans="2:23" ht="15.75" x14ac:dyDescent="0.25">
      <c r="B19" t="s">
        <v>44</v>
      </c>
      <c r="C19">
        <v>2</v>
      </c>
      <c r="D19" t="s">
        <v>45</v>
      </c>
      <c r="E19" s="24">
        <v>2882</v>
      </c>
      <c r="F19" s="23">
        <v>2.4189972063492058</v>
      </c>
      <c r="G19" s="24">
        <v>2374</v>
      </c>
      <c r="H19" s="23">
        <v>2.1863617777777775</v>
      </c>
      <c r="I19" s="24">
        <f>'[7]SE 2020'!$L$109</f>
        <v>3014</v>
      </c>
      <c r="J19" s="23">
        <f>'[7]SE 2020'!$AC$113</f>
        <v>2.3063979682539681</v>
      </c>
      <c r="K19" s="24">
        <f>'[7]SE 2021'!$L$109</f>
        <v>3038</v>
      </c>
      <c r="L19" s="23">
        <f>'[7]SE 2021'!$AC$113</f>
        <v>2.3380844444444442</v>
      </c>
      <c r="M19" s="25">
        <f t="shared" si="2"/>
        <v>3026</v>
      </c>
      <c r="N19" s="81">
        <f t="shared" si="2"/>
        <v>2.3222412063492062</v>
      </c>
      <c r="O19" s="67">
        <v>2</v>
      </c>
      <c r="P19" s="30">
        <f t="shared" si="0"/>
        <v>-0.32224120634920617</v>
      </c>
      <c r="Q19" s="29">
        <f t="shared" si="3"/>
        <v>-0.16112060317460308</v>
      </c>
      <c r="R19"/>
      <c r="S19" s="25">
        <v>2694</v>
      </c>
      <c r="T19" s="23">
        <v>2.2463798730158731</v>
      </c>
      <c r="U19" s="123">
        <f t="shared" si="1"/>
        <v>7.5861333333333114E-2</v>
      </c>
      <c r="V19" s="145">
        <f t="shared" si="4"/>
        <v>332</v>
      </c>
    </row>
    <row r="20" spans="2:23" ht="15.75" x14ac:dyDescent="0.25">
      <c r="B20" t="s">
        <v>44</v>
      </c>
      <c r="C20">
        <v>2</v>
      </c>
      <c r="D20" t="s">
        <v>46</v>
      </c>
      <c r="E20" s="24">
        <v>5666</v>
      </c>
      <c r="F20" s="23">
        <v>5.465538031746032</v>
      </c>
      <c r="G20" s="24">
        <v>5225</v>
      </c>
      <c r="H20" s="23">
        <v>4.478483047619048</v>
      </c>
      <c r="I20" s="24">
        <f>'[7]SE 2020'!$N$109</f>
        <v>6059</v>
      </c>
      <c r="J20" s="23">
        <f>'[7]SE 2020'!$AE$113</f>
        <v>4.3687503492063495</v>
      </c>
      <c r="K20" s="24">
        <f>'[7]SE 2021'!$N$109</f>
        <v>6090</v>
      </c>
      <c r="L20" s="23">
        <f>'[7]SE 2021'!$AE$113</f>
        <v>4.1940452063492062</v>
      </c>
      <c r="M20" s="25">
        <f t="shared" si="2"/>
        <v>6074.5</v>
      </c>
      <c r="N20" s="81">
        <f t="shared" si="2"/>
        <v>4.2813977777777783</v>
      </c>
      <c r="O20" s="67">
        <v>4.5</v>
      </c>
      <c r="P20" s="141">
        <f t="shared" si="0"/>
        <v>0.2186022222222217</v>
      </c>
      <c r="Q20" s="29">
        <f t="shared" si="3"/>
        <v>4.8578271604938154E-2</v>
      </c>
      <c r="R20"/>
      <c r="S20" s="25">
        <v>5642</v>
      </c>
      <c r="T20" s="23">
        <v>4.4236166984126992</v>
      </c>
      <c r="U20" s="123">
        <f t="shared" si="1"/>
        <v>-0.14221892063492092</v>
      </c>
      <c r="V20" s="145">
        <f t="shared" si="4"/>
        <v>432.5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v>3047</v>
      </c>
      <c r="F21" s="23">
        <v>2.3349691428571426</v>
      </c>
      <c r="G21" s="95">
        <v>3101</v>
      </c>
      <c r="H21" s="23">
        <v>2.4808479999999999</v>
      </c>
      <c r="I21" s="95">
        <f>'[7]SE 2020'!$B$109</f>
        <v>3715</v>
      </c>
      <c r="J21" s="23">
        <f>'[7]SE 2020'!$S$113</f>
        <v>2.4905257142857145</v>
      </c>
      <c r="K21" s="95">
        <f>'[7]SE 2021'!$B$109</f>
        <v>3806</v>
      </c>
      <c r="L21" s="23">
        <f>'[7]SE 2021'!$S$113</f>
        <v>2.4156507936507938</v>
      </c>
      <c r="M21" s="25">
        <f t="shared" si="2"/>
        <v>3760.5</v>
      </c>
      <c r="N21" s="81">
        <f t="shared" si="2"/>
        <v>2.4530882539682541</v>
      </c>
      <c r="O21" s="67">
        <v>2.5</v>
      </c>
      <c r="P21" s="141">
        <f t="shared" si="0"/>
        <v>4.691174603174586E-2</v>
      </c>
      <c r="Q21" s="29">
        <f t="shared" si="3"/>
        <v>1.8764698412698344E-2</v>
      </c>
      <c r="S21" s="25">
        <v>3408</v>
      </c>
      <c r="T21" s="23">
        <v>2.4856868571428574</v>
      </c>
      <c r="U21" s="123">
        <f t="shared" si="1"/>
        <v>-3.259860317460328E-2</v>
      </c>
      <c r="V21" s="145">
        <f t="shared" si="4"/>
        <v>352.5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v>6351</v>
      </c>
      <c r="F22" s="23">
        <v>6.0221081904761906</v>
      </c>
      <c r="G22" s="24">
        <v>6358</v>
      </c>
      <c r="H22" s="23">
        <v>5.9336252698412695</v>
      </c>
      <c r="I22" s="24">
        <f>'[7]SW 2020'!$I$109</f>
        <v>8297</v>
      </c>
      <c r="J22" s="23">
        <f>'[7]SW 2020'!$T$113</f>
        <v>6.2209245714285712</v>
      </c>
      <c r="K22" s="24">
        <f>'[7]SW 2021'!$I$109</f>
        <v>8378</v>
      </c>
      <c r="L22" s="23">
        <f>'[7]SW 2021'!$T$113</f>
        <v>5.8033278730158724</v>
      </c>
      <c r="M22" s="25">
        <f t="shared" si="2"/>
        <v>8337.5</v>
      </c>
      <c r="N22" s="81">
        <f t="shared" si="2"/>
        <v>6.0121262222222214</v>
      </c>
      <c r="O22" s="67">
        <v>6</v>
      </c>
      <c r="P22" s="30">
        <f t="shared" si="0"/>
        <v>-1.2126222222221372E-2</v>
      </c>
      <c r="Q22" s="29">
        <f t="shared" si="3"/>
        <v>-2.0210370370368955E-3</v>
      </c>
      <c r="R22"/>
      <c r="S22" s="25">
        <v>7327.5</v>
      </c>
      <c r="T22" s="23">
        <v>6.0772749206349204</v>
      </c>
      <c r="U22" s="123">
        <f t="shared" si="1"/>
        <v>-6.5148698412698991E-2</v>
      </c>
      <c r="V22" s="145">
        <v>6.21</v>
      </c>
    </row>
    <row r="23" spans="2:23" s="15" customFormat="1" ht="15.75" x14ac:dyDescent="0.25">
      <c r="D23" s="39" t="s">
        <v>50</v>
      </c>
      <c r="E23" s="42">
        <f t="shared" ref="E23:P23" si="5">SUM(E9:E22)</f>
        <v>126129</v>
      </c>
      <c r="F23" s="41">
        <f t="shared" si="5"/>
        <v>126.43790653968253</v>
      </c>
      <c r="G23" s="42">
        <f t="shared" si="5"/>
        <v>120728</v>
      </c>
      <c r="H23" s="41">
        <f t="shared" si="5"/>
        <v>126.93836571428571</v>
      </c>
      <c r="I23" s="42">
        <f t="shared" si="5"/>
        <v>126814</v>
      </c>
      <c r="J23" s="41">
        <f t="shared" si="5"/>
        <v>121.87609384126986</v>
      </c>
      <c r="K23" s="42">
        <f t="shared" si="5"/>
        <v>128101</v>
      </c>
      <c r="L23" s="41">
        <f t="shared" si="5"/>
        <v>119.61790412698413</v>
      </c>
      <c r="M23" s="40">
        <f t="shared" si="5"/>
        <v>127457.5</v>
      </c>
      <c r="N23" s="43">
        <f t="shared" si="5"/>
        <v>120.74699898412699</v>
      </c>
      <c r="O23" s="41">
        <f t="shared" si="5"/>
        <v>109</v>
      </c>
      <c r="P23" s="41">
        <f t="shared" si="5"/>
        <v>-11.746998984126986</v>
      </c>
      <c r="Q23" s="83">
        <f>+P23/O23</f>
        <v>-0.10777063288189895</v>
      </c>
      <c r="S23" s="44">
        <f>SUM(S9:S22)</f>
        <v>123771</v>
      </c>
      <c r="T23" s="45">
        <f>SUM(T9:T22)</f>
        <v>124.40722977777779</v>
      </c>
      <c r="U23" s="97">
        <f>SUM(U9:U22)</f>
        <v>-3.6602307936508014</v>
      </c>
      <c r="V23" s="146">
        <f>SUM(V9:V22)</f>
        <v>2682.71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176</v>
      </c>
      <c r="T25" s="89" t="s">
        <v>177</v>
      </c>
      <c r="U25" s="89" t="s">
        <v>120</v>
      </c>
      <c r="V25" s="90" t="s">
        <v>167</v>
      </c>
    </row>
    <row r="26" spans="2:23" ht="15.75" x14ac:dyDescent="0.25">
      <c r="B26" t="s">
        <v>48</v>
      </c>
      <c r="C26">
        <v>3</v>
      </c>
      <c r="D26" t="s">
        <v>54</v>
      </c>
      <c r="E26" s="34">
        <v>1088</v>
      </c>
      <c r="F26" s="23">
        <v>0.47702285714285719</v>
      </c>
      <c r="G26" s="34">
        <v>1000</v>
      </c>
      <c r="H26" s="23">
        <v>0.47396114285714291</v>
      </c>
      <c r="I26" s="34">
        <f>'[7]SW 2020'!$B109</f>
        <v>891</v>
      </c>
      <c r="J26" s="23">
        <f>'[7]SW 2020'!$M$113</f>
        <v>0.41909307936507939</v>
      </c>
      <c r="K26" s="34">
        <f>'[7]SW 2021'!$B109</f>
        <v>1158</v>
      </c>
      <c r="L26" s="23">
        <f>'[7]SW 2021'!$M$113</f>
        <v>0.39474463492063494</v>
      </c>
      <c r="M26" s="25">
        <f t="shared" ref="M26:N64" si="6">AVERAGE(I26,K26)</f>
        <v>1024.5</v>
      </c>
      <c r="N26" s="81">
        <f t="shared" si="6"/>
        <v>0.40691885714285714</v>
      </c>
      <c r="P26" s="1">
        <f t="shared" ref="P26:P64" si="7">N26-V26</f>
        <v>-6.8573142857142888E-2</v>
      </c>
      <c r="S26" s="126">
        <v>945.5</v>
      </c>
      <c r="T26" s="23">
        <v>0.44652711111111115</v>
      </c>
      <c r="U26" s="123">
        <f t="shared" ref="U26:U64" si="8">N26-T26</f>
        <v>-3.9608253968254015E-2</v>
      </c>
      <c r="V26" s="96">
        <v>0.47549200000000003</v>
      </c>
    </row>
    <row r="27" spans="2:23" ht="15.75" x14ac:dyDescent="0.25">
      <c r="B27" t="s">
        <v>30</v>
      </c>
      <c r="C27">
        <v>1</v>
      </c>
      <c r="D27" t="s">
        <v>55</v>
      </c>
      <c r="E27" s="34">
        <v>986</v>
      </c>
      <c r="F27" s="23">
        <v>0.8081045079365079</v>
      </c>
      <c r="G27" s="34">
        <v>745</v>
      </c>
      <c r="H27" s="23">
        <v>0.61956901587301583</v>
      </c>
      <c r="I27" s="34">
        <f>'[7]NE 2020'!$B109</f>
        <v>707</v>
      </c>
      <c r="J27" s="23">
        <f>'[7]NE 2020'!$P$113</f>
        <v>0.55651301587301594</v>
      </c>
      <c r="K27" s="34">
        <f>'[7]NE 2021'!$B109</f>
        <v>1369</v>
      </c>
      <c r="L27" s="23">
        <f>'[7]NE 2021'!$P$113</f>
        <v>0.84040126984126995</v>
      </c>
      <c r="M27" s="25">
        <f t="shared" si="6"/>
        <v>1038</v>
      </c>
      <c r="N27" s="81">
        <f t="shared" si="6"/>
        <v>0.69845714285714289</v>
      </c>
      <c r="P27" s="1">
        <f t="shared" si="7"/>
        <v>-1.5379619047618975E-2</v>
      </c>
      <c r="S27" s="126">
        <v>726</v>
      </c>
      <c r="T27" s="23">
        <v>0.58804101587301583</v>
      </c>
      <c r="U27" s="123">
        <f t="shared" si="8"/>
        <v>0.11041612698412706</v>
      </c>
      <c r="V27" s="96">
        <v>0.71383676190476186</v>
      </c>
    </row>
    <row r="28" spans="2:23" ht="15.75" x14ac:dyDescent="0.25">
      <c r="B28" t="s">
        <v>48</v>
      </c>
      <c r="C28">
        <v>3</v>
      </c>
      <c r="D28" t="s">
        <v>56</v>
      </c>
      <c r="E28" s="34">
        <v>999</v>
      </c>
      <c r="F28" s="23">
        <v>0.27506260317460324</v>
      </c>
      <c r="G28" s="34">
        <v>505</v>
      </c>
      <c r="H28" s="23">
        <v>0.17907263492063494</v>
      </c>
      <c r="I28" s="34">
        <f>'[7]SW 2020'!$C109</f>
        <v>484</v>
      </c>
      <c r="J28" s="23">
        <f>'[7]SW 2020'!$N$113</f>
        <v>0.18090374603174603</v>
      </c>
      <c r="K28" s="34">
        <f>'[7]SW 2021'!$C109</f>
        <v>558</v>
      </c>
      <c r="L28" s="23">
        <f>'[7]SW 2021'!$N$113</f>
        <v>0.20359377777777776</v>
      </c>
      <c r="M28" s="25">
        <f t="shared" si="6"/>
        <v>521</v>
      </c>
      <c r="N28" s="81">
        <f t="shared" si="6"/>
        <v>0.19224876190476189</v>
      </c>
      <c r="P28" s="1">
        <f t="shared" si="7"/>
        <v>-3.4818857142857179E-2</v>
      </c>
      <c r="S28" s="126">
        <v>494.5</v>
      </c>
      <c r="T28" s="23">
        <v>0.17998819047619047</v>
      </c>
      <c r="U28" s="123">
        <f t="shared" si="8"/>
        <v>1.2260571428571426E-2</v>
      </c>
      <c r="V28" s="96">
        <v>0.22706761904761907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v>1400</v>
      </c>
      <c r="F29" s="23">
        <v>1.0199972063492064</v>
      </c>
      <c r="G29" s="34">
        <v>1259</v>
      </c>
      <c r="H29" s="23">
        <v>0.96128977777777791</v>
      </c>
      <c r="I29" s="34">
        <f>'[7]NE 2020'!$C109</f>
        <v>1000</v>
      </c>
      <c r="J29" s="23">
        <f>'[7]NE 2020'!$Q$113</f>
        <v>0.74148952380952382</v>
      </c>
      <c r="K29" s="34">
        <f>'[7]NE 2021'!$C109</f>
        <v>1163</v>
      </c>
      <c r="L29" s="23">
        <f>'[7]NE 2021'!$Q$113</f>
        <v>0.9316471111111112</v>
      </c>
      <c r="M29" s="25">
        <f t="shared" si="6"/>
        <v>1081.5</v>
      </c>
      <c r="N29" s="81">
        <f t="shared" si="6"/>
        <v>0.83656831746031757</v>
      </c>
      <c r="P29" s="1">
        <f t="shared" si="7"/>
        <v>-0.15407517460317455</v>
      </c>
      <c r="S29" s="126">
        <v>1129.5</v>
      </c>
      <c r="T29" s="23">
        <v>0.85138965079365092</v>
      </c>
      <c r="U29" s="123">
        <f t="shared" si="8"/>
        <v>-1.4821333333333353E-2</v>
      </c>
      <c r="V29" s="96">
        <v>0.99064349206349211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v>825</v>
      </c>
      <c r="F30" s="23">
        <v>0.54217638095238108</v>
      </c>
      <c r="G30" s="34">
        <v>887</v>
      </c>
      <c r="H30" s="23">
        <v>0.5269287619047619</v>
      </c>
      <c r="I30" s="34">
        <f>'[7]SW 2020'!$D109</f>
        <v>921</v>
      </c>
      <c r="J30" s="23">
        <f>'[7]SW 2020'!$O$113</f>
        <v>0.50809828571428584</v>
      </c>
      <c r="K30" s="34">
        <f>'[7]SW 2021'!$D109</f>
        <v>1039</v>
      </c>
      <c r="L30" s="23">
        <f>'[7]SW 2021'!$O$113</f>
        <v>0.57936634920634922</v>
      </c>
      <c r="M30" s="25">
        <f t="shared" si="6"/>
        <v>980</v>
      </c>
      <c r="N30" s="81">
        <f t="shared" si="6"/>
        <v>0.54373231746031747</v>
      </c>
      <c r="P30" s="1">
        <f t="shared" si="7"/>
        <v>9.1797460317459834E-3</v>
      </c>
      <c r="S30" s="126">
        <v>904</v>
      </c>
      <c r="T30" s="23">
        <v>0.51751352380952387</v>
      </c>
      <c r="U30" s="123">
        <f t="shared" si="8"/>
        <v>2.6218793650793604E-2</v>
      </c>
      <c r="V30" s="96">
        <v>0.53455257142857149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v>809</v>
      </c>
      <c r="F31" s="23">
        <v>0.48189955555555558</v>
      </c>
      <c r="G31" s="34">
        <v>1028</v>
      </c>
      <c r="H31" s="23">
        <v>0.56477790476190481</v>
      </c>
      <c r="I31" s="34">
        <f>'[7]NC 2020'!$B109</f>
        <v>741</v>
      </c>
      <c r="J31" s="23">
        <f>'[7]NC 2020'!$H$113</f>
        <v>0.486592380952381</v>
      </c>
      <c r="K31" s="34">
        <f>'[7]NC 2021'!$B109</f>
        <v>579</v>
      </c>
      <c r="L31" s="23">
        <f>'[7]NC 2021'!$H$113</f>
        <v>0.40917726984126984</v>
      </c>
      <c r="M31" s="25">
        <f t="shared" si="6"/>
        <v>660</v>
      </c>
      <c r="N31" s="81">
        <f t="shared" si="6"/>
        <v>0.44788482539682539</v>
      </c>
      <c r="P31" s="1">
        <f t="shared" si="7"/>
        <v>-7.5453904761904833E-2</v>
      </c>
      <c r="S31" s="126">
        <v>884.5</v>
      </c>
      <c r="T31" s="23">
        <v>0.52568514285714296</v>
      </c>
      <c r="U31" s="123">
        <f t="shared" si="8"/>
        <v>-7.780031746031757E-2</v>
      </c>
      <c r="V31" s="96">
        <v>0.52333873015873023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v>595</v>
      </c>
      <c r="F32" s="23">
        <v>0.57029079365079371</v>
      </c>
      <c r="G32" s="34">
        <v>589</v>
      </c>
      <c r="H32" s="23">
        <v>0.53158755555555559</v>
      </c>
      <c r="I32" s="34">
        <f>'[7]NE 2020'!$D109</f>
        <v>451</v>
      </c>
      <c r="J32" s="23">
        <f>'[7]NE 2020'!$R$113</f>
        <v>0.4399474285714286</v>
      </c>
      <c r="K32" s="34">
        <f>'[7]NE 2021'!$D109</f>
        <v>529</v>
      </c>
      <c r="L32" s="23">
        <f>'[7]NE 2021'!$R$113</f>
        <v>0.5002874920634921</v>
      </c>
      <c r="M32" s="25">
        <f t="shared" si="6"/>
        <v>490</v>
      </c>
      <c r="N32" s="81">
        <f t="shared" si="6"/>
        <v>0.47011746031746038</v>
      </c>
      <c r="P32" s="1">
        <f t="shared" si="7"/>
        <v>-8.0821714285714275E-2</v>
      </c>
      <c r="S32" s="126">
        <v>520</v>
      </c>
      <c r="T32" s="23">
        <v>0.48576749206349212</v>
      </c>
      <c r="U32" s="123">
        <f t="shared" si="8"/>
        <v>-1.5650031746031745E-2</v>
      </c>
      <c r="V32" s="96">
        <v>0.55093917460317465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v>1157</v>
      </c>
      <c r="F33" s="23">
        <v>0.79597193650793663</v>
      </c>
      <c r="G33" s="34">
        <v>1030</v>
      </c>
      <c r="H33" s="23">
        <v>0.70452774603174617</v>
      </c>
      <c r="I33" s="34">
        <f>'[7]SE 2020'!$C109</f>
        <v>915</v>
      </c>
      <c r="J33" s="23">
        <f>'[7]SE 2020'!$T$113</f>
        <v>0.6592542222222223</v>
      </c>
      <c r="K33" s="34">
        <f>'[7]SE 2021'!$C109</f>
        <v>902</v>
      </c>
      <c r="L33" s="23">
        <f>'[7]SE 2021'!$T$113</f>
        <v>0.59899860317460318</v>
      </c>
      <c r="M33" s="25">
        <f t="shared" si="6"/>
        <v>908.5</v>
      </c>
      <c r="N33" s="81">
        <f t="shared" si="6"/>
        <v>0.62912641269841274</v>
      </c>
      <c r="P33" s="1">
        <f t="shared" si="7"/>
        <v>-0.12112342857142866</v>
      </c>
      <c r="S33" s="126">
        <v>972.5</v>
      </c>
      <c r="T33" s="23">
        <v>0.68189098412698423</v>
      </c>
      <c r="U33" s="123">
        <f t="shared" si="8"/>
        <v>-5.2764571428571494E-2</v>
      </c>
      <c r="V33" s="96">
        <v>0.7502498412698414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v>750</v>
      </c>
      <c r="F34" s="23">
        <v>0.61750044444444441</v>
      </c>
      <c r="G34" s="34">
        <v>990</v>
      </c>
      <c r="H34" s="23">
        <v>0.54184685714285719</v>
      </c>
      <c r="I34" s="34">
        <f>'[7]NW 2020'!$B109</f>
        <v>1064</v>
      </c>
      <c r="J34" s="23">
        <f>'[7]NW 2020'!$H$113</f>
        <v>0.62415492063492062</v>
      </c>
      <c r="K34" s="34">
        <f>'[7]NW 2021'!$B109</f>
        <v>1072</v>
      </c>
      <c r="L34" s="23">
        <f>'[7]NW 2021'!$H$113</f>
        <v>0.59682463492063487</v>
      </c>
      <c r="M34" s="25">
        <f t="shared" si="6"/>
        <v>1068</v>
      </c>
      <c r="N34" s="81">
        <f t="shared" si="6"/>
        <v>0.6104897777777778</v>
      </c>
      <c r="P34" s="1">
        <f t="shared" si="7"/>
        <v>3.0816126984126946E-2</v>
      </c>
      <c r="S34" s="126">
        <v>1027</v>
      </c>
      <c r="T34" s="23">
        <v>0.5830008888888889</v>
      </c>
      <c r="U34" s="123">
        <f t="shared" si="8"/>
        <v>2.7488888888888896E-2</v>
      </c>
      <c r="V34" s="96">
        <v>0.57967365079365085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v>2208</v>
      </c>
      <c r="F35" s="23">
        <v>1.3799504761904759</v>
      </c>
      <c r="G35" s="34">
        <v>2101</v>
      </c>
      <c r="H35" s="23">
        <v>1.4351876825396825</v>
      </c>
      <c r="I35" s="34">
        <f>'[7]SW 2020'!$E109</f>
        <v>1489</v>
      </c>
      <c r="J35" s="23">
        <f>'[7]SW 2020'!$P$113</f>
        <v>1.2003266031746032</v>
      </c>
      <c r="K35" s="34">
        <f>'[7]SW 2021'!$E109</f>
        <v>1590</v>
      </c>
      <c r="L35" s="23">
        <f>'[7]SW 2021'!$P$113</f>
        <v>1.2858233650793651</v>
      </c>
      <c r="M35" s="25">
        <f t="shared" si="6"/>
        <v>1539.5</v>
      </c>
      <c r="N35" s="142">
        <f t="shared" si="6"/>
        <v>1.2430749841269841</v>
      </c>
      <c r="P35" s="1">
        <f t="shared" si="7"/>
        <v>-0.16449409523809511</v>
      </c>
      <c r="Q35">
        <v>1</v>
      </c>
      <c r="S35" s="126">
        <v>1795</v>
      </c>
      <c r="T35" s="23">
        <v>1.3177571428571428</v>
      </c>
      <c r="U35" s="123">
        <f t="shared" si="8"/>
        <v>-7.468215873015871E-2</v>
      </c>
      <c r="V35" s="96">
        <v>1.4075690793650792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v>753</v>
      </c>
      <c r="F36" s="23">
        <v>0.58141142857142858</v>
      </c>
      <c r="G36" s="34">
        <v>630</v>
      </c>
      <c r="H36" s="23">
        <v>0.54795898412698418</v>
      </c>
      <c r="I36" s="34">
        <f>'[7]SE 2020'!$D109</f>
        <v>583</v>
      </c>
      <c r="J36" s="23">
        <f>'[7]SE 2020'!$U$113</f>
        <v>0.5536307301587301</v>
      </c>
      <c r="K36" s="34">
        <f>'[7]SE 2021'!$D109</f>
        <v>638</v>
      </c>
      <c r="L36" s="23">
        <f>'[7]SE 2021'!$U$113</f>
        <v>0.38849206349206356</v>
      </c>
      <c r="M36" s="25">
        <f t="shared" si="6"/>
        <v>610.5</v>
      </c>
      <c r="N36" s="81">
        <f t="shared" si="6"/>
        <v>0.47106139682539683</v>
      </c>
      <c r="P36" s="1">
        <f t="shared" si="7"/>
        <v>-9.3623809523809554E-2</v>
      </c>
      <c r="S36" s="126">
        <v>606.5</v>
      </c>
      <c r="T36" s="23">
        <v>0.55079485714285714</v>
      </c>
      <c r="U36" s="123">
        <f t="shared" si="8"/>
        <v>-7.9733460317460314E-2</v>
      </c>
      <c r="V36" s="96">
        <v>0.56468520634920638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v>685</v>
      </c>
      <c r="F37" s="23">
        <v>0.37223949206349211</v>
      </c>
      <c r="G37" s="34">
        <v>716</v>
      </c>
      <c r="H37" s="23">
        <v>0.41597473015873021</v>
      </c>
      <c r="I37" s="34">
        <f>'[7]SC 2020'!$C109</f>
        <v>543</v>
      </c>
      <c r="J37" s="23">
        <f>'[7]SC 2020'!$O$113</f>
        <v>0.43251504761904769</v>
      </c>
      <c r="K37" s="34">
        <f>'[7]SC 2021'!$C109</f>
        <v>582</v>
      </c>
      <c r="L37" s="23">
        <f>'[7]SC 2021'!$O$113</f>
        <v>0.46230933333333335</v>
      </c>
      <c r="M37" s="25">
        <f t="shared" si="6"/>
        <v>562.5</v>
      </c>
      <c r="N37" s="81">
        <f t="shared" si="6"/>
        <v>0.44741219047619052</v>
      </c>
      <c r="P37" s="1">
        <f t="shared" si="7"/>
        <v>5.3305079365079333E-2</v>
      </c>
      <c r="S37" s="126">
        <v>629.5</v>
      </c>
      <c r="T37" s="23">
        <v>0.42424488888888895</v>
      </c>
      <c r="U37" s="123">
        <f t="shared" si="8"/>
        <v>2.316730158730157E-2</v>
      </c>
      <c r="V37" s="96">
        <v>0.39410711111111119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v>1305</v>
      </c>
      <c r="F38" s="23">
        <v>0.56411949206349221</v>
      </c>
      <c r="G38" s="34">
        <v>848</v>
      </c>
      <c r="H38" s="23">
        <v>0.60634831746031748</v>
      </c>
      <c r="I38" s="34">
        <f>'[7]SE 2020'!$E109</f>
        <v>724</v>
      </c>
      <c r="J38" s="23">
        <f>'[7]SE 2020'!$V$113</f>
        <v>0.56521701587301587</v>
      </c>
      <c r="K38" s="34">
        <f>'[7]SE 2021'!$E109</f>
        <v>969</v>
      </c>
      <c r="L38" s="23">
        <f>'[7]SE 2021'!$V$113</f>
        <v>0.48027466666666674</v>
      </c>
      <c r="M38" s="25">
        <f t="shared" si="6"/>
        <v>846.5</v>
      </c>
      <c r="N38" s="81">
        <f t="shared" si="6"/>
        <v>0.52274584126984136</v>
      </c>
      <c r="P38" s="1">
        <f t="shared" si="7"/>
        <v>-6.2488063492063484E-2</v>
      </c>
      <c r="S38" s="126">
        <v>786</v>
      </c>
      <c r="T38" s="23">
        <v>0.58578266666666667</v>
      </c>
      <c r="U38" s="123">
        <f t="shared" si="8"/>
        <v>-6.3036825396825313E-2</v>
      </c>
      <c r="V38" s="96">
        <v>0.58523390476190484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v>222</v>
      </c>
      <c r="F39" s="23">
        <v>0.18031174603174602</v>
      </c>
      <c r="G39" s="34">
        <v>238</v>
      </c>
      <c r="H39" s="23">
        <v>0.19284761904761905</v>
      </c>
      <c r="I39" s="34">
        <f>'[7]SW 2020'!$F109</f>
        <v>273</v>
      </c>
      <c r="J39" s="23">
        <f>'[7]SW 2020'!$Q$113</f>
        <v>0.16974438095238095</v>
      </c>
      <c r="K39" s="34">
        <f>'[7]SW 2021'!$F109</f>
        <v>230</v>
      </c>
      <c r="L39" s="23">
        <f>'[7]SW 2021'!$Q$113</f>
        <v>0.20108190476190477</v>
      </c>
      <c r="M39" s="25">
        <f t="shared" si="6"/>
        <v>251.5</v>
      </c>
      <c r="N39" s="81">
        <f t="shared" si="6"/>
        <v>0.18541314285714286</v>
      </c>
      <c r="P39" s="1">
        <f t="shared" si="7"/>
        <v>-1.1665396825396857E-3</v>
      </c>
      <c r="S39" s="126">
        <v>255.5</v>
      </c>
      <c r="T39" s="23">
        <v>0.18129600000000001</v>
      </c>
      <c r="U39" s="123">
        <f t="shared" si="8"/>
        <v>4.117142857142847E-3</v>
      </c>
      <c r="V39" s="96">
        <v>0.18657968253968255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v>330</v>
      </c>
      <c r="F40" s="23">
        <v>0.24504965079365085</v>
      </c>
      <c r="G40" s="34">
        <v>300</v>
      </c>
      <c r="H40" s="23">
        <v>0.25482234920634922</v>
      </c>
      <c r="I40" s="34">
        <f>'[7]SC 2020'!$D109</f>
        <v>278</v>
      </c>
      <c r="J40" s="23">
        <f>'[7]SC 2020'!$P$113</f>
        <v>0.20621244444444445</v>
      </c>
      <c r="K40" s="34">
        <f>'[7]SC 2021'!$D109</f>
        <v>363</v>
      </c>
      <c r="L40" s="23">
        <f>'[7]SC 2021'!$P$113</f>
        <v>0.25774984126984124</v>
      </c>
      <c r="M40" s="25">
        <f t="shared" si="6"/>
        <v>320.5</v>
      </c>
      <c r="N40" s="81">
        <f t="shared" si="6"/>
        <v>0.23198114285714283</v>
      </c>
      <c r="P40" s="1">
        <f t="shared" si="7"/>
        <v>-1.7954857142857217E-2</v>
      </c>
      <c r="S40" s="126">
        <v>289</v>
      </c>
      <c r="T40" s="23">
        <v>0.23051739682539685</v>
      </c>
      <c r="U40" s="123">
        <f t="shared" si="8"/>
        <v>1.4637460317459827E-3</v>
      </c>
      <c r="V40" s="96">
        <v>0.24993600000000005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v>231</v>
      </c>
      <c r="F41" s="23">
        <v>0.34432698412698415</v>
      </c>
      <c r="G41" s="34">
        <v>296</v>
      </c>
      <c r="H41" s="23">
        <v>0.40371098412698414</v>
      </c>
      <c r="I41" s="34">
        <f>'[7]SE 2020'!$F109</f>
        <v>328</v>
      </c>
      <c r="J41" s="23">
        <f>'[7]SE 2020'!$W$113</f>
        <v>0.30409879365079368</v>
      </c>
      <c r="K41" s="34">
        <f>'[7]SE 2021'!$F109</f>
        <v>310</v>
      </c>
      <c r="L41" s="23">
        <f>'[7]SE 2021'!$W$113</f>
        <v>0.31006653968253972</v>
      </c>
      <c r="M41" s="25">
        <f t="shared" si="6"/>
        <v>319</v>
      </c>
      <c r="N41" s="81">
        <f t="shared" si="6"/>
        <v>0.30708266666666673</v>
      </c>
      <c r="P41" s="1">
        <f t="shared" si="7"/>
        <v>-6.6936317460317418E-2</v>
      </c>
      <c r="S41" s="126">
        <v>312</v>
      </c>
      <c r="T41" s="23">
        <v>0.35390488888888894</v>
      </c>
      <c r="U41" s="123">
        <f t="shared" si="8"/>
        <v>-4.682222222222221E-2</v>
      </c>
      <c r="V41" s="96">
        <v>0.37401898412698414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v>570</v>
      </c>
      <c r="F42" s="23">
        <v>0.36835593650793647</v>
      </c>
      <c r="G42" s="34">
        <v>493</v>
      </c>
      <c r="H42" s="23">
        <v>0.34075187301587301</v>
      </c>
      <c r="I42" s="34">
        <f>'[7]SW 2020'!$G109</f>
        <v>508</v>
      </c>
      <c r="J42" s="23">
        <f>'[7]SW 2020'!$R$113</f>
        <v>0.365872507936508</v>
      </c>
      <c r="K42" s="34">
        <f>'[7]SW 2021'!$G109</f>
        <v>691</v>
      </c>
      <c r="L42" s="23">
        <f>'[7]SW 2021'!$R$113</f>
        <v>0.42857244444444448</v>
      </c>
      <c r="M42" s="25">
        <f t="shared" si="6"/>
        <v>599.5</v>
      </c>
      <c r="N42" s="81">
        <f t="shared" si="6"/>
        <v>0.39722247619047624</v>
      </c>
      <c r="P42" s="1">
        <f t="shared" si="7"/>
        <v>4.26685714285715E-2</v>
      </c>
      <c r="S42" s="126">
        <v>500.5</v>
      </c>
      <c r="T42" s="23">
        <v>0.3533121904761905</v>
      </c>
      <c r="U42" s="123">
        <f t="shared" si="8"/>
        <v>4.3910285714285735E-2</v>
      </c>
      <c r="V42" s="96">
        <v>0.35455390476190474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v>835</v>
      </c>
      <c r="F43" s="23">
        <v>0.44309993650793644</v>
      </c>
      <c r="G43" s="34">
        <v>572</v>
      </c>
      <c r="H43" s="23">
        <v>0.31895314285714294</v>
      </c>
      <c r="I43" s="34">
        <f>'[7]SE 2020'!$G109</f>
        <v>675</v>
      </c>
      <c r="J43" s="23">
        <f>'[7]SE 2020'!$X$113</f>
        <v>0.33873282539682542</v>
      </c>
      <c r="K43" s="34">
        <f>'[7]SE 2021'!$G109</f>
        <v>574</v>
      </c>
      <c r="L43" s="23">
        <f>'[7]SE 2021'!$X$113</f>
        <v>0.33536469841269845</v>
      </c>
      <c r="M43" s="25">
        <f t="shared" si="6"/>
        <v>624.5</v>
      </c>
      <c r="N43" s="81">
        <f t="shared" si="6"/>
        <v>0.33704876190476196</v>
      </c>
      <c r="P43" s="1">
        <f t="shared" si="7"/>
        <v>-4.3977777777777727E-2</v>
      </c>
      <c r="S43" s="126">
        <v>623.5</v>
      </c>
      <c r="T43" s="23">
        <v>0.32884298412698421</v>
      </c>
      <c r="U43" s="123">
        <f t="shared" si="8"/>
        <v>8.2057777777777563E-3</v>
      </c>
      <c r="V43" s="96">
        <v>0.38102653968253969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v>819</v>
      </c>
      <c r="F44" s="23">
        <v>0.53960850793650783</v>
      </c>
      <c r="G44" s="34">
        <v>842</v>
      </c>
      <c r="H44" s="23">
        <v>0.55397676190476197</v>
      </c>
      <c r="I44" s="34">
        <f>'[7]SE 2020'!$H109</f>
        <v>977</v>
      </c>
      <c r="J44" s="23">
        <f>'[7]SE 2020'!$Y$113</f>
        <v>0.51397346031746027</v>
      </c>
      <c r="K44" s="34">
        <f>'[7]SE 2021'!$H109</f>
        <v>1212</v>
      </c>
      <c r="L44" s="23">
        <f>'[7]SE 2021'!$Y$113</f>
        <v>0.50887631746031758</v>
      </c>
      <c r="M44" s="25">
        <f t="shared" si="6"/>
        <v>1094.5</v>
      </c>
      <c r="N44" s="81">
        <f t="shared" si="6"/>
        <v>0.51142488888888893</v>
      </c>
      <c r="P44" s="1">
        <f t="shared" si="7"/>
        <v>-3.5367746031745972E-2</v>
      </c>
      <c r="S44" s="126">
        <v>909.5</v>
      </c>
      <c r="T44" s="23">
        <v>0.53397511111111107</v>
      </c>
      <c r="U44" s="123">
        <f t="shared" si="8"/>
        <v>-2.2550222222222138E-2</v>
      </c>
      <c r="V44" s="96">
        <v>0.5467926349206349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v>291</v>
      </c>
      <c r="F45" s="23">
        <v>0.25084596825396827</v>
      </c>
      <c r="G45" s="34">
        <v>225</v>
      </c>
      <c r="H45" s="23">
        <v>0.24340012698412697</v>
      </c>
      <c r="I45" s="34">
        <f>'[7]SE 2020'!$I109</f>
        <v>251</v>
      </c>
      <c r="J45" s="23">
        <f>'[7]SE 2020'!$Z$113</f>
        <v>0.27940914285714286</v>
      </c>
      <c r="K45" s="34">
        <f>'[7]SE 2021'!$I109</f>
        <v>274</v>
      </c>
      <c r="L45" s="23">
        <f>'[7]SE 2021'!$Z$113</f>
        <v>0.32834742857142862</v>
      </c>
      <c r="M45" s="25">
        <f t="shared" si="6"/>
        <v>262.5</v>
      </c>
      <c r="N45" s="81">
        <f t="shared" si="6"/>
        <v>0.30387828571428577</v>
      </c>
      <c r="P45" s="1">
        <f t="shared" si="7"/>
        <v>5.6755238095238136E-2</v>
      </c>
      <c r="S45" s="126">
        <v>238</v>
      </c>
      <c r="T45" s="23">
        <v>0.26140463492063493</v>
      </c>
      <c r="U45" s="123">
        <f t="shared" si="8"/>
        <v>4.2473650793650841E-2</v>
      </c>
      <c r="V45" s="96">
        <v>0.24712304761904763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v>1756</v>
      </c>
      <c r="F46" s="23">
        <v>1.0366415238095239</v>
      </c>
      <c r="G46" s="34">
        <v>1843</v>
      </c>
      <c r="H46" s="23">
        <v>1.1888480000000001</v>
      </c>
      <c r="I46" s="34">
        <f>'[7]NE 2020'!$E109</f>
        <v>1890</v>
      </c>
      <c r="J46" s="23">
        <f>'[7]NE 2020'!$S$113</f>
        <v>1.2596709841269842</v>
      </c>
      <c r="K46" s="34">
        <f>'[7]NE 2021'!$E109</f>
        <v>1783</v>
      </c>
      <c r="L46" s="23">
        <f>'[7]NE 2021'!$S$113</f>
        <v>1.2812534603174603</v>
      </c>
      <c r="M46" s="25">
        <f t="shared" si="6"/>
        <v>1836.5</v>
      </c>
      <c r="N46" s="142">
        <f t="shared" si="6"/>
        <v>1.2704622222222222</v>
      </c>
      <c r="P46" s="1">
        <f t="shared" si="7"/>
        <v>0.15771746031746003</v>
      </c>
      <c r="Q46">
        <v>1</v>
      </c>
      <c r="S46" s="126">
        <v>1866.5</v>
      </c>
      <c r="T46" s="23">
        <v>1.2242594920634922</v>
      </c>
      <c r="U46" s="123">
        <f t="shared" si="8"/>
        <v>4.6202730158729999E-2</v>
      </c>
      <c r="V46" s="96">
        <v>1.1127447619047621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v>369</v>
      </c>
      <c r="F47" s="23">
        <v>0.30478641269841272</v>
      </c>
      <c r="G47" s="34">
        <v>387</v>
      </c>
      <c r="H47" s="23">
        <v>0.31511885714285709</v>
      </c>
      <c r="I47" s="34">
        <f>'[7]SE 2020'!$J109</f>
        <v>471</v>
      </c>
      <c r="J47" s="23">
        <f>'[7]SE 2020'!$AA$113</f>
        <v>0.42342514285714289</v>
      </c>
      <c r="K47" s="34">
        <f>'[7]SE 2021'!$J109</f>
        <v>370</v>
      </c>
      <c r="L47" s="23">
        <f>'[7]SE 2021'!$AA$113</f>
        <v>0.33265041269841272</v>
      </c>
      <c r="M47" s="25">
        <f t="shared" si="6"/>
        <v>420.5</v>
      </c>
      <c r="N47" s="81">
        <f t="shared" si="6"/>
        <v>0.37803777777777781</v>
      </c>
      <c r="P47" s="1">
        <f t="shared" si="7"/>
        <v>6.80851428571429E-2</v>
      </c>
      <c r="S47" s="126">
        <v>429</v>
      </c>
      <c r="T47" s="23">
        <v>0.36927199999999999</v>
      </c>
      <c r="U47" s="123">
        <f t="shared" si="8"/>
        <v>8.7657777777778167E-3</v>
      </c>
      <c r="V47" s="96">
        <v>0.30995263492063491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v>2571</v>
      </c>
      <c r="F48" s="23">
        <v>1.8010565079365077</v>
      </c>
      <c r="G48" s="34">
        <v>2439</v>
      </c>
      <c r="H48" s="23">
        <v>1.9581846349206351</v>
      </c>
      <c r="I48" s="34">
        <f>'[7]SC 2020'!$E109</f>
        <v>2728</v>
      </c>
      <c r="J48" s="23">
        <f>'[7]SC 2020'!$Q$113</f>
        <v>2.0203848888888887</v>
      </c>
      <c r="K48" s="34">
        <f>'[7]SC 2021'!$E109</f>
        <v>2430</v>
      </c>
      <c r="L48" s="23">
        <f>'[7]SC 2021'!$Q$113</f>
        <v>1.9369617777777777</v>
      </c>
      <c r="M48" s="25">
        <f t="shared" si="6"/>
        <v>2579</v>
      </c>
      <c r="N48" s="142">
        <f t="shared" si="6"/>
        <v>1.9786733333333331</v>
      </c>
      <c r="P48" s="1">
        <f t="shared" si="7"/>
        <v>9.9052761904761644E-2</v>
      </c>
      <c r="Q48">
        <v>2</v>
      </c>
      <c r="S48" s="126">
        <v>2583.5</v>
      </c>
      <c r="T48" s="23">
        <v>1.989284761904762</v>
      </c>
      <c r="U48" s="123">
        <f t="shared" si="8"/>
        <v>-1.0611428571428938E-2</v>
      </c>
      <c r="V48" s="96">
        <v>1.8796205714285714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v>1422</v>
      </c>
      <c r="F49" s="23">
        <v>1.3193673650793649</v>
      </c>
      <c r="G49" s="34">
        <v>1583</v>
      </c>
      <c r="H49" s="23">
        <v>1.3806421587301587</v>
      </c>
      <c r="I49" s="34">
        <f>'[7]SC 2020'!$F109</f>
        <v>1353</v>
      </c>
      <c r="J49" s="23">
        <f>'[7]SC 2020'!$R$113</f>
        <v>1.3311873015873015</v>
      </c>
      <c r="K49" s="34">
        <f>'[7]SC 2021'!$F109</f>
        <v>1354</v>
      </c>
      <c r="L49" s="23">
        <f>'[7]SC 2021'!$R$113</f>
        <v>1.5349447619047618</v>
      </c>
      <c r="M49" s="25">
        <f t="shared" si="6"/>
        <v>1353.5</v>
      </c>
      <c r="N49" s="142">
        <f t="shared" si="6"/>
        <v>1.4330660317460318</v>
      </c>
      <c r="P49" s="1">
        <f t="shared" si="7"/>
        <v>8.3061269841270047E-2</v>
      </c>
      <c r="Q49">
        <v>1</v>
      </c>
      <c r="S49" s="126">
        <v>1468</v>
      </c>
      <c r="T49" s="23">
        <v>1.3559147301587302</v>
      </c>
      <c r="U49" s="123">
        <f t="shared" si="8"/>
        <v>7.7151301587301546E-2</v>
      </c>
      <c r="V49" s="96">
        <v>1.3500047619047617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v>3522</v>
      </c>
      <c r="F50" s="23">
        <v>2.0231504761904762</v>
      </c>
      <c r="G50" s="34">
        <v>3132</v>
      </c>
      <c r="H50" s="23">
        <v>2.0674092698412698</v>
      </c>
      <c r="I50" s="34">
        <f>'[7]NC 2020'!$C109</f>
        <v>2834</v>
      </c>
      <c r="J50" s="23">
        <f>'[7]NC 2020'!$I$113</f>
        <v>1.8277852698412698</v>
      </c>
      <c r="K50" s="34">
        <f>'[7]NC 2021'!$C109</f>
        <v>2798</v>
      </c>
      <c r="L50" s="23">
        <f>'[7]NC 2021'!$I$113</f>
        <v>1.7436062222222222</v>
      </c>
      <c r="M50" s="25">
        <f t="shared" si="6"/>
        <v>2816</v>
      </c>
      <c r="N50" s="142">
        <f t="shared" si="6"/>
        <v>1.785695746031746</v>
      </c>
      <c r="P50" s="1">
        <f t="shared" si="7"/>
        <v>-0.25958412698412681</v>
      </c>
      <c r="Q50">
        <v>2</v>
      </c>
      <c r="S50" s="126">
        <v>2983</v>
      </c>
      <c r="T50" s="23">
        <v>1.9475972698412698</v>
      </c>
      <c r="U50" s="123">
        <f t="shared" si="8"/>
        <v>-0.16190152380952383</v>
      </c>
      <c r="V50" s="96">
        <v>2.0452798730158728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v>673</v>
      </c>
      <c r="F51" s="23">
        <v>0.54108266666666671</v>
      </c>
      <c r="G51" s="34">
        <v>1016</v>
      </c>
      <c r="H51" s="23">
        <v>0.62643085714285707</v>
      </c>
      <c r="I51" s="34">
        <f>'[7]NEC 2020'!$C109</f>
        <v>660</v>
      </c>
      <c r="J51" s="23">
        <f>'[7]NEC 2020'!$H$113</f>
        <v>0.48664177777777778</v>
      </c>
      <c r="K51" s="34">
        <f>'[7]NEC 2021'!$C109</f>
        <v>767</v>
      </c>
      <c r="L51" s="23">
        <f>'[7]NEC 2021'!$H$113</f>
        <v>0.46567073015873023</v>
      </c>
      <c r="M51" s="25">
        <f t="shared" si="6"/>
        <v>713.5</v>
      </c>
      <c r="N51" s="81">
        <f t="shared" si="6"/>
        <v>0.47615625396825401</v>
      </c>
      <c r="P51" s="1">
        <f t="shared" si="7"/>
        <v>-0.10760050793650788</v>
      </c>
      <c r="S51" s="126">
        <v>838</v>
      </c>
      <c r="T51" s="23">
        <v>0.5565363174603174</v>
      </c>
      <c r="U51" s="123">
        <f t="shared" si="8"/>
        <v>-8.0380063492063392E-2</v>
      </c>
      <c r="V51" s="96">
        <v>0.58375676190476189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v>485</v>
      </c>
      <c r="F52" s="23">
        <v>0.29741117460317462</v>
      </c>
      <c r="G52" s="34">
        <v>331</v>
      </c>
      <c r="H52" s="23">
        <v>0.25243898412698412</v>
      </c>
      <c r="I52" s="34">
        <f>'[7]SC 2020'!$H109</f>
        <v>303</v>
      </c>
      <c r="J52" s="23">
        <f>'[7]SC 2020'!$T$113</f>
        <v>0.24278031746031747</v>
      </c>
      <c r="K52" s="34">
        <f>'[7]SC 2021'!$H109</f>
        <v>421</v>
      </c>
      <c r="L52" s="23">
        <f>'[7]SC 2021'!$T$113</f>
        <v>0.25853955555555552</v>
      </c>
      <c r="M52" s="25">
        <f t="shared" si="6"/>
        <v>362</v>
      </c>
      <c r="N52" s="81">
        <f t="shared" si="6"/>
        <v>0.2506599365079365</v>
      </c>
      <c r="P52" s="1">
        <f t="shared" si="7"/>
        <v>-2.4265142857142874E-2</v>
      </c>
      <c r="S52" s="126">
        <v>317</v>
      </c>
      <c r="T52" s="23">
        <v>0.2476096507936508</v>
      </c>
      <c r="U52" s="123">
        <f t="shared" si="8"/>
        <v>3.0502857142856998E-3</v>
      </c>
      <c r="V52" s="96">
        <v>0.27492507936507937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v>1431</v>
      </c>
      <c r="F53" s="23">
        <v>1.1520932063492062</v>
      </c>
      <c r="G53" s="34">
        <v>1254</v>
      </c>
      <c r="H53" s="23">
        <v>1.2305589841269842</v>
      </c>
      <c r="I53" s="34">
        <f>'[7]NE 2020'!$F109</f>
        <v>1107</v>
      </c>
      <c r="J53" s="23">
        <f>'[7]NE 2020'!$T$113</f>
        <v>1.0693057777777777</v>
      </c>
      <c r="K53" s="34">
        <f>'[7]NE 2021'!$F109</f>
        <v>1286</v>
      </c>
      <c r="L53" s="23">
        <f>'[7]NE 2021'!$T$113</f>
        <v>1.259856888888889</v>
      </c>
      <c r="M53" s="25">
        <f t="shared" si="6"/>
        <v>1196.5</v>
      </c>
      <c r="N53" s="142">
        <f t="shared" si="6"/>
        <v>1.1645813333333335</v>
      </c>
      <c r="P53" s="1">
        <f t="shared" si="7"/>
        <v>-2.6744761904761827E-2</v>
      </c>
      <c r="Q53">
        <v>1</v>
      </c>
      <c r="S53" s="126">
        <v>1180.5</v>
      </c>
      <c r="T53" s="23">
        <v>1.1499323809523809</v>
      </c>
      <c r="U53" s="123">
        <f t="shared" si="8"/>
        <v>1.464895238095254E-2</v>
      </c>
      <c r="V53" s="96">
        <v>1.1913260952380953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v>869</v>
      </c>
      <c r="F54" s="23">
        <v>0.77783403174603183</v>
      </c>
      <c r="G54" s="34">
        <v>922</v>
      </c>
      <c r="H54" s="23">
        <v>0.91446679365079375</v>
      </c>
      <c r="I54" s="34">
        <f>'[7]NE 2020'!$G109</f>
        <v>810</v>
      </c>
      <c r="J54" s="23">
        <f>'[7]NE 2020'!$U$113</f>
        <v>0.63273003174603171</v>
      </c>
      <c r="K54" s="34">
        <f>'[7]NE 2021'!$G109</f>
        <v>497</v>
      </c>
      <c r="L54" s="23">
        <f>'[7]NE 2021'!$U$113</f>
        <v>0.5129356190476192</v>
      </c>
      <c r="M54" s="25">
        <f t="shared" si="6"/>
        <v>653.5</v>
      </c>
      <c r="N54" s="81">
        <f t="shared" si="6"/>
        <v>0.57283282539682545</v>
      </c>
      <c r="P54" s="1">
        <f t="shared" si="7"/>
        <v>-0.27331758730158728</v>
      </c>
      <c r="S54" s="126">
        <v>866</v>
      </c>
      <c r="T54" s="23">
        <v>0.77359841269841279</v>
      </c>
      <c r="U54" s="123">
        <f t="shared" si="8"/>
        <v>-0.20076558730158733</v>
      </c>
      <c r="V54" s="96">
        <v>0.84615041269841273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v>1091</v>
      </c>
      <c r="F55" s="23">
        <v>0.82846133333333338</v>
      </c>
      <c r="G55" s="34">
        <v>949</v>
      </c>
      <c r="H55" s="23">
        <v>0.73460914285714274</v>
      </c>
      <c r="I55" s="34">
        <f>'[7]SE 2020'!$K109</f>
        <v>1087</v>
      </c>
      <c r="J55" s="23">
        <f>'[7]SE 2020'!$AB$113</f>
        <v>0.72022514285714301</v>
      </c>
      <c r="K55" s="34">
        <f>'[7]SE 2021'!$K109</f>
        <v>1185</v>
      </c>
      <c r="L55" s="23">
        <f>'[7]SE 2021'!$AB$113</f>
        <v>0.68718730158730157</v>
      </c>
      <c r="M55" s="25">
        <f t="shared" si="6"/>
        <v>1136</v>
      </c>
      <c r="N55" s="81">
        <f t="shared" si="6"/>
        <v>0.70370622222222234</v>
      </c>
      <c r="P55" s="1">
        <f t="shared" si="7"/>
        <v>-7.7829015873015717E-2</v>
      </c>
      <c r="S55" s="126">
        <v>1018</v>
      </c>
      <c r="T55" s="23">
        <v>0.72741714285714287</v>
      </c>
      <c r="U55" s="123">
        <f t="shared" si="8"/>
        <v>-2.3710920634920529E-2</v>
      </c>
      <c r="V55" s="96">
        <v>0.78153523809523806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v>441</v>
      </c>
      <c r="F56" s="23">
        <v>0.30778704761904768</v>
      </c>
      <c r="G56" s="34">
        <v>457</v>
      </c>
      <c r="H56" s="23">
        <v>0.30534895238095244</v>
      </c>
      <c r="I56" s="34">
        <f>'[7]NE 2020'!$I109</f>
        <v>385</v>
      </c>
      <c r="J56" s="23">
        <f>'[7]NE 2020'!$W$113</f>
        <v>0.22747606349206351</v>
      </c>
      <c r="K56" s="34">
        <f>'[7]NE 2021'!$I109</f>
        <v>492</v>
      </c>
      <c r="L56" s="23">
        <f>'[7]NE 2021'!$W$113</f>
        <v>0.30914120634920633</v>
      </c>
      <c r="M56" s="25">
        <f t="shared" si="6"/>
        <v>438.5</v>
      </c>
      <c r="N56" s="81">
        <f t="shared" si="6"/>
        <v>0.26830863492063495</v>
      </c>
      <c r="P56" s="1">
        <f t="shared" si="7"/>
        <v>-3.8259365079365115E-2</v>
      </c>
      <c r="S56" s="126">
        <v>421</v>
      </c>
      <c r="T56" s="23">
        <v>0.26641250793650795</v>
      </c>
      <c r="U56" s="123">
        <f t="shared" si="8"/>
        <v>1.8961269841270001E-3</v>
      </c>
      <c r="V56" s="96">
        <v>0.30656800000000006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v>898</v>
      </c>
      <c r="F57" s="23">
        <v>0.53596342857142865</v>
      </c>
      <c r="G57" s="34">
        <v>772</v>
      </c>
      <c r="H57" s="23">
        <v>0.59778501587301591</v>
      </c>
      <c r="I57" s="34">
        <f>'[7]SE 2020'!$M109</f>
        <v>839</v>
      </c>
      <c r="J57" s="23">
        <f>'[7]SE 2020'!$AD$113</f>
        <v>0.5762665396825396</v>
      </c>
      <c r="K57" s="34">
        <f>'[7]SE 2021'!$M109</f>
        <v>782</v>
      </c>
      <c r="L57" s="23">
        <f>'[7]SE 2021'!$AD$113</f>
        <v>0.47009219047619061</v>
      </c>
      <c r="M57" s="25">
        <f t="shared" si="6"/>
        <v>810.5</v>
      </c>
      <c r="N57" s="81">
        <f t="shared" si="6"/>
        <v>0.52317936507936513</v>
      </c>
      <c r="P57" s="1">
        <f t="shared" si="7"/>
        <v>-4.3694857142857146E-2</v>
      </c>
      <c r="S57" s="126">
        <v>805.5</v>
      </c>
      <c r="T57" s="23">
        <v>0.58702577777777776</v>
      </c>
      <c r="U57" s="123">
        <f t="shared" si="8"/>
        <v>-6.3846412698412625E-2</v>
      </c>
      <c r="V57" s="96">
        <v>0.56687422222222228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v>258</v>
      </c>
      <c r="F58" s="23">
        <v>0.18402285714285715</v>
      </c>
      <c r="G58" s="34">
        <v>283</v>
      </c>
      <c r="H58" s="23">
        <v>0.20370273015873017</v>
      </c>
      <c r="I58" s="34">
        <f>'[7]SC 2020'!$I109</f>
        <v>233</v>
      </c>
      <c r="J58" s="23">
        <f>'[7]SC 2020'!$U$113</f>
        <v>0.177152</v>
      </c>
      <c r="K58" s="34">
        <f>'[7]SC 2021'!$I109</f>
        <v>279</v>
      </c>
      <c r="L58" s="23">
        <f>'[7]SC 2021'!$U$113</f>
        <v>0.21062031746031745</v>
      </c>
      <c r="M58" s="25">
        <f t="shared" si="6"/>
        <v>256</v>
      </c>
      <c r="N58" s="81">
        <f t="shared" si="6"/>
        <v>0.19388615873015874</v>
      </c>
      <c r="P58" s="1">
        <f t="shared" si="7"/>
        <v>2.3365079365067487E-5</v>
      </c>
      <c r="S58" s="126">
        <v>258</v>
      </c>
      <c r="T58" s="23">
        <v>0.19042736507936509</v>
      </c>
      <c r="U58" s="123">
        <f t="shared" si="8"/>
        <v>3.4587936507936567E-3</v>
      </c>
      <c r="V58" s="96">
        <v>0.19386279365079367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v>126</v>
      </c>
      <c r="F59" s="23">
        <v>0.19415911111111112</v>
      </c>
      <c r="G59" s="34">
        <v>170</v>
      </c>
      <c r="H59" s="23">
        <v>0.22444799999999998</v>
      </c>
      <c r="I59" s="34">
        <f>'[7]SC 2020'!$J109</f>
        <v>130</v>
      </c>
      <c r="J59" s="23">
        <f>'[7]SC 2020'!$V$113</f>
        <v>0.17594107936507936</v>
      </c>
      <c r="K59" s="34">
        <f>'[7]SC 2021'!$J109</f>
        <v>155</v>
      </c>
      <c r="L59" s="23">
        <f>'[7]SC 2021'!$V$113</f>
        <v>0.18109130158730161</v>
      </c>
      <c r="M59" s="25">
        <f t="shared" si="6"/>
        <v>142.5</v>
      </c>
      <c r="N59" s="81">
        <f t="shared" si="6"/>
        <v>0.17851619047619049</v>
      </c>
      <c r="P59" s="1">
        <f t="shared" si="7"/>
        <v>-3.0787365079365053E-2</v>
      </c>
      <c r="S59" s="126">
        <v>150</v>
      </c>
      <c r="T59" s="23">
        <v>0.20019453968253967</v>
      </c>
      <c r="U59" s="123">
        <f t="shared" si="8"/>
        <v>-2.1678349206349173E-2</v>
      </c>
      <c r="V59" s="96">
        <v>0.20930355555555555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v>178</v>
      </c>
      <c r="F60" s="23">
        <v>6.4569396825396821E-2</v>
      </c>
      <c r="G60" s="34">
        <v>268</v>
      </c>
      <c r="H60" s="23">
        <v>9.2363809523809542E-2</v>
      </c>
      <c r="I60" s="34">
        <f>'[7]SW 2020'!$H109</f>
        <v>222</v>
      </c>
      <c r="J60" s="23">
        <f>'[7]SW 2020'!$S$113</f>
        <v>8.2865904761904766E-2</v>
      </c>
      <c r="K60" s="34">
        <f>'[7]SW 2021'!$H109</f>
        <v>225</v>
      </c>
      <c r="L60" s="23">
        <f>'[7]SW 2021'!$S$113</f>
        <v>7.014044444444445E-2</v>
      </c>
      <c r="M60" s="25">
        <f t="shared" si="6"/>
        <v>223.5</v>
      </c>
      <c r="N60" s="81">
        <f t="shared" si="6"/>
        <v>7.6503174603174601E-2</v>
      </c>
      <c r="P60" s="1">
        <f t="shared" si="7"/>
        <v>-1.9634285714285882E-3</v>
      </c>
      <c r="S60" s="126">
        <v>245</v>
      </c>
      <c r="T60" s="23">
        <v>8.7614857142857161E-2</v>
      </c>
      <c r="U60" s="123">
        <f t="shared" si="8"/>
        <v>-1.111168253968256E-2</v>
      </c>
      <c r="V60" s="96">
        <v>7.8466603174603189E-2</v>
      </c>
    </row>
    <row r="61" spans="2:22" ht="15.75" x14ac:dyDescent="0.25">
      <c r="B61" t="s">
        <v>28</v>
      </c>
      <c r="C61">
        <v>2</v>
      </c>
      <c r="D61" s="100" t="s">
        <v>89</v>
      </c>
      <c r="E61" s="127">
        <v>207</v>
      </c>
      <c r="F61" s="23">
        <v>0.14920088888888888</v>
      </c>
      <c r="G61" s="127">
        <v>172</v>
      </c>
      <c r="H61" s="23">
        <v>0.14729092063492064</v>
      </c>
      <c r="I61" s="127">
        <f>'[7]EC 2020'!$C109</f>
        <v>298</v>
      </c>
      <c r="J61" s="23">
        <f>'[7]EC 2020'!$I113</f>
        <v>0.13378120634920634</v>
      </c>
      <c r="K61" s="127">
        <f>'[7]EC 2021'!$C109</f>
        <v>300</v>
      </c>
      <c r="L61" s="23">
        <f>'[7]EC 2021'!$I113</f>
        <v>0.21174806349206349</v>
      </c>
      <c r="M61" s="25">
        <f t="shared" si="6"/>
        <v>299</v>
      </c>
      <c r="N61" s="81">
        <f t="shared" si="6"/>
        <v>0.17276463492063493</v>
      </c>
      <c r="P61" s="1">
        <f t="shared" si="7"/>
        <v>2.4518730158730184E-2</v>
      </c>
      <c r="S61" s="126">
        <v>235</v>
      </c>
      <c r="T61" s="23">
        <v>0.14053606349206349</v>
      </c>
      <c r="U61" s="123">
        <f t="shared" si="8"/>
        <v>3.222857142857144E-2</v>
      </c>
      <c r="V61" s="96">
        <v>0.14824590476190475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v>936</v>
      </c>
      <c r="F62" s="23">
        <v>0.76340977777777785</v>
      </c>
      <c r="G62" s="34">
        <v>785</v>
      </c>
      <c r="H62" s="23">
        <v>0.70477053968253955</v>
      </c>
      <c r="I62" s="34">
        <f>'[7]NE 2020'!$K109</f>
        <v>687</v>
      </c>
      <c r="J62" s="23">
        <f>'[7]NE 2020'!$Y$113</f>
        <v>0.63593930158730172</v>
      </c>
      <c r="K62" s="34">
        <f>'[7]NE 2021'!$K109</f>
        <v>592</v>
      </c>
      <c r="L62" s="23">
        <f>'[7]NE 2021'!$Y$113</f>
        <v>0.54774933333333331</v>
      </c>
      <c r="M62" s="25">
        <f t="shared" si="6"/>
        <v>639.5</v>
      </c>
      <c r="N62" s="81">
        <f t="shared" si="6"/>
        <v>0.59184431746031751</v>
      </c>
      <c r="P62" s="1">
        <f t="shared" si="7"/>
        <v>-0.14224584126984119</v>
      </c>
      <c r="S62" s="126">
        <v>736</v>
      </c>
      <c r="T62" s="23">
        <v>0.67035492063492064</v>
      </c>
      <c r="U62" s="123">
        <f t="shared" si="8"/>
        <v>-7.8510603174603122E-2</v>
      </c>
      <c r="V62" s="96">
        <v>0.7340901587301587</v>
      </c>
    </row>
    <row r="63" spans="2:22" ht="15.75" x14ac:dyDescent="0.25">
      <c r="B63" t="s">
        <v>28</v>
      </c>
      <c r="C63">
        <v>2</v>
      </c>
      <c r="D63" s="99" t="s">
        <v>131</v>
      </c>
      <c r="E63" s="127">
        <v>2203</v>
      </c>
      <c r="F63" s="23">
        <v>1.4801928888888887</v>
      </c>
      <c r="G63" s="127">
        <v>2041</v>
      </c>
      <c r="H63" s="23">
        <v>1.3727003174603178</v>
      </c>
      <c r="I63" s="127">
        <f>'[7]EC 2020'!$D109</f>
        <v>2583</v>
      </c>
      <c r="J63" s="23">
        <f>'[7]EC 2020'!$J$113</f>
        <v>1.0502143492063494</v>
      </c>
      <c r="K63" s="127">
        <f>'[7]EC 2021'!$D109</f>
        <v>2310</v>
      </c>
      <c r="L63" s="23">
        <f>'[7]EC 2021'!$J$113</f>
        <v>1.1757168253968255</v>
      </c>
      <c r="M63" s="25">
        <f t="shared" si="6"/>
        <v>2446.5</v>
      </c>
      <c r="N63" s="142">
        <f t="shared" si="6"/>
        <v>1.1129655873015873</v>
      </c>
      <c r="P63" s="1">
        <f t="shared" si="7"/>
        <v>-0.31348101587301591</v>
      </c>
      <c r="Q63">
        <v>1</v>
      </c>
      <c r="S63" s="126">
        <v>2312</v>
      </c>
      <c r="T63" s="23">
        <v>1.2114573333333336</v>
      </c>
      <c r="U63" s="123">
        <f t="shared" si="8"/>
        <v>-9.8491746031746263E-2</v>
      </c>
      <c r="V63" s="96">
        <v>1.4264466031746033</v>
      </c>
    </row>
    <row r="64" spans="2:22" ht="15.75" x14ac:dyDescent="0.25">
      <c r="B64" t="s">
        <v>44</v>
      </c>
      <c r="C64">
        <v>2</v>
      </c>
      <c r="D64" t="s">
        <v>92</v>
      </c>
      <c r="E64" s="102">
        <v>611</v>
      </c>
      <c r="F64" s="103">
        <v>0.60513993650793652</v>
      </c>
      <c r="G64" s="102">
        <v>751</v>
      </c>
      <c r="H64" s="103">
        <v>0.60692825396825389</v>
      </c>
      <c r="I64" s="102">
        <f>'[7]SE 2020'!$O109</f>
        <v>493</v>
      </c>
      <c r="J64" s="103">
        <f>'[7]SE 2020'!$AF$113</f>
        <v>0.45297041269841276</v>
      </c>
      <c r="K64" s="102">
        <f>'[7]SE 2021'!$O109</f>
        <v>497</v>
      </c>
      <c r="L64" s="103">
        <f>'[7]SE 2021'!$AF$113</f>
        <v>0.50158780952380966</v>
      </c>
      <c r="M64" s="25">
        <f t="shared" si="6"/>
        <v>495</v>
      </c>
      <c r="N64" s="81">
        <f t="shared" si="6"/>
        <v>0.47727911111111121</v>
      </c>
      <c r="P64" s="106">
        <f t="shared" si="7"/>
        <v>-0.12875498412698394</v>
      </c>
      <c r="Q64" s="107"/>
      <c r="S64" s="128">
        <v>622</v>
      </c>
      <c r="T64" s="103">
        <v>0.52994933333333338</v>
      </c>
      <c r="U64" s="129">
        <f t="shared" si="8"/>
        <v>-5.2670222222222174E-2</v>
      </c>
      <c r="V64" s="130">
        <v>0.60603409523809515</v>
      </c>
    </row>
    <row r="65" spans="1:25" ht="15.75" x14ac:dyDescent="0.25">
      <c r="B65" s="15" t="s">
        <v>93</v>
      </c>
      <c r="E65" s="40">
        <f>SUM(E26:E64)</f>
        <v>36905</v>
      </c>
      <c r="F65" s="111">
        <f>SUM(F26:F64)</f>
        <v>25.223675936507941</v>
      </c>
      <c r="G65" s="40">
        <f t="shared" ref="G65:L65" si="9">SUM(G26:G64)</f>
        <v>34849</v>
      </c>
      <c r="H65" s="111">
        <f t="shared" si="9"/>
        <v>25.341540190476188</v>
      </c>
      <c r="I65" s="40">
        <f t="shared" si="9"/>
        <v>32916</v>
      </c>
      <c r="J65" s="111">
        <f t="shared" si="9"/>
        <v>23.072523047619047</v>
      </c>
      <c r="K65" s="40">
        <f t="shared" si="9"/>
        <v>34325</v>
      </c>
      <c r="L65" s="111">
        <f t="shared" si="9"/>
        <v>23.733493968253971</v>
      </c>
      <c r="M65" s="40">
        <f>SUM(M26:M64)</f>
        <v>33620.5</v>
      </c>
      <c r="N65" s="112">
        <f>SUM(N26:N64)</f>
        <v>23.403008507936519</v>
      </c>
      <c r="O65" s="15"/>
      <c r="P65" s="67">
        <f>SUM(P26:P64)</f>
        <v>-1.8795995555555547</v>
      </c>
      <c r="Q65" s="15">
        <f>SUM(Q26:Q64)</f>
        <v>9</v>
      </c>
      <c r="S65" s="131">
        <f>SUM(S26:S64)</f>
        <v>33882.5</v>
      </c>
      <c r="T65" s="132">
        <f>SUM(T26:T64)</f>
        <v>24.207031619047626</v>
      </c>
      <c r="U65" s="133">
        <f>SUM(U26:U64)</f>
        <v>-0.80402311111111124</v>
      </c>
      <c r="V65" s="114">
        <f>SUM(V26:V64)</f>
        <v>25.282608063492063</v>
      </c>
    </row>
    <row r="66" spans="1:25" x14ac:dyDescent="0.2">
      <c r="V66" s="55"/>
    </row>
    <row r="67" spans="1:25" ht="16.5" thickBot="1" x14ac:dyDescent="0.3">
      <c r="B67" s="15" t="s">
        <v>94</v>
      </c>
      <c r="E67" s="73">
        <f>E65+E23</f>
        <v>163034</v>
      </c>
      <c r="F67" s="74">
        <f>F65+F23</f>
        <v>151.66158247619046</v>
      </c>
      <c r="G67" s="73">
        <f t="shared" ref="G67:L67" si="10">G65+G23</f>
        <v>155577</v>
      </c>
      <c r="H67" s="74">
        <f t="shared" si="10"/>
        <v>152.2799059047619</v>
      </c>
      <c r="I67" s="73">
        <f t="shared" si="10"/>
        <v>159730</v>
      </c>
      <c r="J67" s="74">
        <f t="shared" si="10"/>
        <v>144.94861688888892</v>
      </c>
      <c r="K67" s="73">
        <f t="shared" si="10"/>
        <v>162426</v>
      </c>
      <c r="L67" s="74">
        <f t="shared" si="10"/>
        <v>143.3513980952381</v>
      </c>
      <c r="M67" s="73">
        <f>M65+M23</f>
        <v>161078</v>
      </c>
      <c r="N67" s="75">
        <f>N65+N23</f>
        <v>144.15000749206351</v>
      </c>
      <c r="O67" s="15"/>
      <c r="P67" s="15"/>
      <c r="Q67" s="15"/>
      <c r="S67" s="68">
        <f>S23+S65</f>
        <v>157653.5</v>
      </c>
      <c r="T67" s="69">
        <f>T23+T65</f>
        <v>148.61426139682541</v>
      </c>
      <c r="U67" s="113">
        <f>U23+U65</f>
        <v>-4.4642539047619128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78"/>
  <sheetViews>
    <sheetView tabSelected="1" zoomScale="110" zoomScaleNormal="110" workbookViewId="0">
      <pane xSplit="4" ySplit="3" topLeftCell="G4" activePane="bottomRight" state="frozen"/>
      <selection pane="topRight" activeCell="E1" sqref="E1"/>
      <selection pane="bottomLeft" activeCell="A4" sqref="A4"/>
      <selection pane="bottomRight" activeCell="Y9" sqref="Y9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6640625" style="1" hidden="1" customWidth="1"/>
    <col min="6" max="6" width="8.88671875" style="1" hidden="1" customWidth="1"/>
    <col min="7" max="8" width="8.88671875" style="1" customWidth="1"/>
    <col min="9" max="9" width="9" style="1" customWidth="1"/>
    <col min="10" max="10" width="8.88671875" style="1" customWidth="1"/>
    <col min="11" max="11" width="9.77734375" style="27" customWidth="1"/>
    <col min="12" max="12" width="8.88671875" style="1" customWidth="1"/>
    <col min="14" max="14" width="9.109375" customWidth="1"/>
    <col min="15" max="15" width="9.21875" customWidth="1"/>
    <col min="16" max="16" width="4.109375" style="1" customWidth="1"/>
    <col min="17" max="17" width="8.77734375" style="33" hidden="1" customWidth="1"/>
    <col min="18" max="18" width="7.6640625" style="33" hidden="1" customWidth="1"/>
    <col min="19" max="20" width="8.77734375" style="33" hidden="1" customWidth="1"/>
    <col min="21" max="21" width="8.77734375" customWidth="1"/>
    <col min="22" max="22" width="8.77734375" hidden="1" customWidth="1"/>
  </cols>
  <sheetData>
    <row r="1" spans="1:22" ht="12.75" customHeight="1" x14ac:dyDescent="0.2"/>
    <row r="2" spans="1:22" ht="18" x14ac:dyDescent="0.25">
      <c r="A2" s="154" t="s">
        <v>178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0"/>
      <c r="Q2" s="119"/>
    </row>
    <row r="3" spans="1:22" ht="15.75" x14ac:dyDescent="0.25">
      <c r="A3" s="155" t="s">
        <v>98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1"/>
      <c r="Q3" s="151"/>
    </row>
    <row r="4" spans="1:22" x14ac:dyDescent="0.2">
      <c r="B4" s="3"/>
      <c r="T4" s="32"/>
    </row>
    <row r="5" spans="1:22" ht="63" x14ac:dyDescent="0.25">
      <c r="B5" s="15" t="s">
        <v>25</v>
      </c>
      <c r="C5" s="15"/>
      <c r="D5" s="15" t="s">
        <v>26</v>
      </c>
      <c r="E5" s="4" t="s">
        <v>156</v>
      </c>
      <c r="F5" s="5" t="s">
        <v>157</v>
      </c>
      <c r="G5" s="4" t="s">
        <v>169</v>
      </c>
      <c r="H5" s="5" t="s">
        <v>170</v>
      </c>
      <c r="I5" s="4" t="s">
        <v>179</v>
      </c>
      <c r="J5" s="5" t="s">
        <v>180</v>
      </c>
      <c r="K5" s="5" t="s">
        <v>181</v>
      </c>
      <c r="L5" s="5" t="s">
        <v>182</v>
      </c>
      <c r="M5" s="149" t="s">
        <v>173</v>
      </c>
      <c r="N5" s="5" t="s">
        <v>183</v>
      </c>
      <c r="O5" s="8" t="s">
        <v>184</v>
      </c>
      <c r="P5" s="8"/>
      <c r="Q5" s="9" t="s">
        <v>185</v>
      </c>
      <c r="R5" s="89" t="s">
        <v>186</v>
      </c>
      <c r="S5" s="89" t="s">
        <v>165</v>
      </c>
      <c r="T5" s="90" t="s">
        <v>166</v>
      </c>
    </row>
    <row r="6" spans="1:22" x14ac:dyDescent="0.2">
      <c r="N6" s="1"/>
      <c r="P6"/>
      <c r="Q6" s="13"/>
      <c r="R6" s="14"/>
      <c r="S6" s="14"/>
      <c r="T6" s="120"/>
    </row>
    <row r="7" spans="1:22" x14ac:dyDescent="0.2">
      <c r="N7" s="1"/>
      <c r="P7"/>
      <c r="Q7" s="13"/>
      <c r="R7" s="14"/>
      <c r="S7" s="14"/>
      <c r="T7" s="120"/>
    </row>
    <row r="8" spans="1:22" ht="15.75" x14ac:dyDescent="0.25">
      <c r="B8" s="92" t="s">
        <v>122</v>
      </c>
      <c r="C8" s="15"/>
      <c r="D8" s="15"/>
      <c r="N8" s="1"/>
      <c r="P8"/>
      <c r="Q8" s="13"/>
      <c r="R8" s="14"/>
      <c r="S8" s="14"/>
      <c r="T8" s="120"/>
    </row>
    <row r="9" spans="1:22" ht="15.75" x14ac:dyDescent="0.25">
      <c r="B9" t="s">
        <v>28</v>
      </c>
      <c r="C9">
        <v>2</v>
      </c>
      <c r="D9" t="s">
        <v>29</v>
      </c>
      <c r="E9" s="24">
        <f>'[8]EC 2020'!$B$109</f>
        <v>25241</v>
      </c>
      <c r="F9" s="23">
        <f>'[8]EC 2020'!$H$113</f>
        <v>29.987510857142862</v>
      </c>
      <c r="G9" s="24">
        <f>'[8]EC 2021'!$B$109</f>
        <v>24249</v>
      </c>
      <c r="H9" s="23">
        <f>'[8]EC 2021'!$H$113</f>
        <v>29.527607999999997</v>
      </c>
      <c r="I9" s="24">
        <f>'[8]EC 2022'!$B$109</f>
        <v>23887</v>
      </c>
      <c r="J9" s="23">
        <f>'[8]EC 2022'!$H$113</f>
        <v>28.323030349206352</v>
      </c>
      <c r="K9" s="25">
        <f>AVERAGE(I9,G9)</f>
        <v>24068</v>
      </c>
      <c r="L9" s="81">
        <f>AVERAGE(J9,H9)</f>
        <v>28.925319174603175</v>
      </c>
      <c r="M9" s="67">
        <f>21+1</f>
        <v>22</v>
      </c>
      <c r="N9" s="121">
        <f t="shared" ref="N9:N22" si="0">M9-L9</f>
        <v>-6.9253191746031746</v>
      </c>
      <c r="O9" s="122">
        <f>+N9/M9</f>
        <v>-0.31478723520923518</v>
      </c>
      <c r="P9"/>
      <c r="Q9" s="25">
        <v>24745</v>
      </c>
      <c r="R9" s="23">
        <v>29.75755942857143</v>
      </c>
      <c r="S9" s="123">
        <f t="shared" ref="S9:S22" si="1">L9-R9</f>
        <v>-0.83224025396825496</v>
      </c>
      <c r="T9" s="145">
        <f>K9-Q9</f>
        <v>-677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'[8]NE 2020'!$H$109</f>
        <v>4295</v>
      </c>
      <c r="F10" s="23">
        <f>'[8]NE 2020'!$V$113</f>
        <v>3.6402278095238096</v>
      </c>
      <c r="G10" s="24">
        <f>'[8]NE 2021'!$H$109</f>
        <v>5500</v>
      </c>
      <c r="H10" s="23">
        <f>'[8]NE 2021'!$V$113</f>
        <v>3.7663326984126986</v>
      </c>
      <c r="I10" s="24">
        <f>'[8]NE 2022'!$H$109</f>
        <v>4373</v>
      </c>
      <c r="J10" s="23">
        <f>'[8]NE 2022'!$V$113</f>
        <v>3.3228624761904761</v>
      </c>
      <c r="K10" s="25">
        <f t="shared" ref="K10:L22" si="2">AVERAGE(I10,G10)</f>
        <v>4936.5</v>
      </c>
      <c r="L10" s="81">
        <f t="shared" si="2"/>
        <v>3.5445975873015874</v>
      </c>
      <c r="M10" s="67">
        <v>3</v>
      </c>
      <c r="N10" s="30">
        <f t="shared" si="0"/>
        <v>-0.54459758730158736</v>
      </c>
      <c r="O10" s="29">
        <f t="shared" ref="O10:O22" si="3">+N10/M10</f>
        <v>-0.18153252910052911</v>
      </c>
      <c r="P10"/>
      <c r="Q10" s="25">
        <v>4897.5</v>
      </c>
      <c r="R10" s="23">
        <v>3.7032802539682539</v>
      </c>
      <c r="S10" s="123">
        <f t="shared" si="1"/>
        <v>-0.15868266666666653</v>
      </c>
      <c r="T10" s="145">
        <f t="shared" ref="T10:T21" si="4">K10-Q10</f>
        <v>39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'[8]NE 2020'!$L$109</f>
        <v>2571</v>
      </c>
      <c r="F11" s="23">
        <f>'[8]NE 2020'!$Z$113</f>
        <v>1.8643123809523814</v>
      </c>
      <c r="G11" s="24">
        <f>'[8]NE 2021'!$L$109</f>
        <v>2577</v>
      </c>
      <c r="H11" s="23">
        <f>'[8]NE 2021'!$Z$113</f>
        <v>1.9279307936507935</v>
      </c>
      <c r="I11" s="24">
        <f>'[8]NE 2022'!$L$109</f>
        <v>1798</v>
      </c>
      <c r="J11" s="23">
        <f>'[8]NE 2022'!$Z$113</f>
        <v>1.5747687619047621</v>
      </c>
      <c r="K11" s="25">
        <f t="shared" si="2"/>
        <v>2187.5</v>
      </c>
      <c r="L11" s="81">
        <f t="shared" si="2"/>
        <v>1.7513497777777778</v>
      </c>
      <c r="M11" s="67">
        <v>2</v>
      </c>
      <c r="N11" s="141">
        <f t="shared" si="0"/>
        <v>0.24865022222222222</v>
      </c>
      <c r="O11" s="29">
        <f t="shared" si="3"/>
        <v>0.12432511111111111</v>
      </c>
      <c r="P11"/>
      <c r="Q11" s="25">
        <v>2574</v>
      </c>
      <c r="R11" s="23">
        <v>1.8961215873015873</v>
      </c>
      <c r="S11" s="123">
        <f t="shared" si="1"/>
        <v>-0.14477180952380952</v>
      </c>
      <c r="T11" s="145">
        <f t="shared" si="4"/>
        <v>-386.5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'[8]NE 2020'!$J$109</f>
        <v>1135</v>
      </c>
      <c r="F12" s="23">
        <f>'[8]NE 2020'!$X$113</f>
        <v>1.5756669206349203</v>
      </c>
      <c r="G12" s="24">
        <f>'[8]NE 2021'!$J$109</f>
        <v>1178</v>
      </c>
      <c r="H12" s="23">
        <f>'[8]NE 2021'!$X$113</f>
        <v>1.5069998730158731</v>
      </c>
      <c r="I12" s="24">
        <f>'[8]NE 2022'!$J$109</f>
        <v>1639</v>
      </c>
      <c r="J12" s="23">
        <f>'[8]NE 2022'!$X$113</f>
        <v>1.7542111746031748</v>
      </c>
      <c r="K12" s="25">
        <f t="shared" si="2"/>
        <v>1408.5</v>
      </c>
      <c r="L12" s="81">
        <f t="shared" si="2"/>
        <v>1.6306055238095238</v>
      </c>
      <c r="M12" s="67">
        <v>2</v>
      </c>
      <c r="N12" s="124">
        <f t="shared" si="0"/>
        <v>0.36939447619047616</v>
      </c>
      <c r="O12" s="37">
        <f t="shared" si="3"/>
        <v>0.18469723809523808</v>
      </c>
      <c r="P12"/>
      <c r="Q12" s="25">
        <v>1156.5</v>
      </c>
      <c r="R12" s="23">
        <v>1.5413333968253968</v>
      </c>
      <c r="S12" s="123">
        <f t="shared" si="1"/>
        <v>8.9272126984127009E-2</v>
      </c>
      <c r="T12" s="145">
        <f t="shared" si="4"/>
        <v>252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'[8]NEC 2020'!$B$109</f>
        <v>15435</v>
      </c>
      <c r="F13" s="23">
        <f>'[8]NEC 2020'!$G$113</f>
        <v>14.580818666666669</v>
      </c>
      <c r="G13" s="24">
        <f>'[8]NEC 2021'!$B$109</f>
        <v>16196</v>
      </c>
      <c r="H13" s="23">
        <f>'[8]NEC 2021'!$G$113</f>
        <v>15.095050412698413</v>
      </c>
      <c r="I13" s="24">
        <f>'[8]NEC 2022'!$B$109</f>
        <v>12727</v>
      </c>
      <c r="J13" s="23">
        <f>'[8]NEC 2022'!$G$113</f>
        <v>14.131053968253969</v>
      </c>
      <c r="K13" s="25">
        <f t="shared" si="2"/>
        <v>14461.5</v>
      </c>
      <c r="L13" s="81">
        <f t="shared" si="2"/>
        <v>14.613052190476191</v>
      </c>
      <c r="M13" s="67">
        <v>13</v>
      </c>
      <c r="N13" s="28">
        <f t="shared" si="0"/>
        <v>-1.613052190476191</v>
      </c>
      <c r="O13" s="29">
        <f t="shared" si="3"/>
        <v>-0.12408093772893777</v>
      </c>
      <c r="P13"/>
      <c r="Q13" s="25">
        <v>15815.5</v>
      </c>
      <c r="R13" s="23">
        <v>14.837934539682541</v>
      </c>
      <c r="S13" s="123">
        <f t="shared" si="1"/>
        <v>-0.22488234920635009</v>
      </c>
      <c r="T13" s="145">
        <f t="shared" si="4"/>
        <v>-1354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'[8]NC 2020'!$D$109</f>
        <v>14342</v>
      </c>
      <c r="F14" s="23">
        <f>'[8]NC 2020'!$J$113</f>
        <v>13.673153396825398</v>
      </c>
      <c r="G14" s="24">
        <f>'[8]NC 2021'!$D$109</f>
        <v>14387</v>
      </c>
      <c r="H14" s="23">
        <f>'[8]NC 2021'!$J$113</f>
        <v>12.67368965079365</v>
      </c>
      <c r="I14" s="24">
        <f>'[8]NC 2022'!$D$109</f>
        <v>12218</v>
      </c>
      <c r="J14" s="23">
        <f>'[8]NC 2022'!$J$113</f>
        <v>12.256973714285715</v>
      </c>
      <c r="K14" s="25">
        <f t="shared" si="2"/>
        <v>13302.5</v>
      </c>
      <c r="L14" s="81">
        <f t="shared" si="2"/>
        <v>12.465331682539682</v>
      </c>
      <c r="M14" s="152">
        <v>14</v>
      </c>
      <c r="N14" s="141">
        <f t="shared" si="0"/>
        <v>1.5346683174603175</v>
      </c>
      <c r="O14" s="29">
        <f t="shared" si="3"/>
        <v>0.10961916553287983</v>
      </c>
      <c r="P14"/>
      <c r="Q14" s="25">
        <v>14364.5</v>
      </c>
      <c r="R14" s="23">
        <v>13.173421523809523</v>
      </c>
      <c r="S14" s="123">
        <f t="shared" si="1"/>
        <v>-0.70808984126984065</v>
      </c>
      <c r="T14" s="145">
        <f t="shared" si="4"/>
        <v>-1062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'[8]NW 2020'!$D$109</f>
        <v>9878</v>
      </c>
      <c r="F15" s="23">
        <f>'[8]NW 2020'!$J$113</f>
        <v>9.4757643174603174</v>
      </c>
      <c r="G15" s="24">
        <f>'[8]NW 2021'!$D$109</f>
        <v>9761</v>
      </c>
      <c r="H15" s="23">
        <f>'[8]NW 2021'!$J$113</f>
        <v>8.8002130793650792</v>
      </c>
      <c r="I15" s="24">
        <f>'[8]NW 2022'!$D$109</f>
        <v>9011</v>
      </c>
      <c r="J15" s="23">
        <f>'[8]NW 2022'!$J$113</f>
        <v>9.1773941587301593</v>
      </c>
      <c r="K15" s="25">
        <f t="shared" si="2"/>
        <v>9386</v>
      </c>
      <c r="L15" s="81">
        <f t="shared" si="2"/>
        <v>8.9888036190476193</v>
      </c>
      <c r="M15" s="152">
        <v>10</v>
      </c>
      <c r="N15" s="124">
        <f t="shared" si="0"/>
        <v>1.0111963809523807</v>
      </c>
      <c r="O15" s="29">
        <f t="shared" si="3"/>
        <v>0.10111963809523808</v>
      </c>
      <c r="P15"/>
      <c r="Q15" s="25">
        <v>9819.5</v>
      </c>
      <c r="R15" s="23">
        <v>9.1379886984126983</v>
      </c>
      <c r="S15" s="123">
        <f t="shared" si="1"/>
        <v>-0.14918507936507908</v>
      </c>
      <c r="T15" s="145">
        <f t="shared" si="4"/>
        <v>-433.5</v>
      </c>
      <c r="V15" s="153" t="s">
        <v>187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'[8]NW 2020'!$C$109</f>
        <v>7848</v>
      </c>
      <c r="F16" s="23">
        <f>'[8]NW 2020'!$I$113</f>
        <v>5.3266030476190469</v>
      </c>
      <c r="G16" s="95">
        <f>'[8]NW 2021'!$C$109</f>
        <v>7900</v>
      </c>
      <c r="H16" s="23">
        <f>'[8]NW 2021'!$I$113</f>
        <v>5.2887843809523796</v>
      </c>
      <c r="I16" s="95">
        <f>'[8]NW 2022'!$C$109</f>
        <v>7873</v>
      </c>
      <c r="J16" s="23">
        <f>'[8]NW 2022'!$I$113</f>
        <v>5.3408377142857137</v>
      </c>
      <c r="K16" s="25">
        <f t="shared" si="2"/>
        <v>7886.5</v>
      </c>
      <c r="L16" s="81">
        <f t="shared" si="2"/>
        <v>5.3148110476190471</v>
      </c>
      <c r="M16" s="67">
        <v>6</v>
      </c>
      <c r="N16" s="141">
        <f t="shared" si="0"/>
        <v>0.6851889523809529</v>
      </c>
      <c r="O16" s="29">
        <f t="shared" si="3"/>
        <v>0.11419815873015882</v>
      </c>
      <c r="Q16" s="25">
        <v>7874</v>
      </c>
      <c r="R16" s="23">
        <v>5.3076937142857137</v>
      </c>
      <c r="S16" s="123">
        <f t="shared" si="1"/>
        <v>7.1173333333334199E-3</v>
      </c>
      <c r="T16" s="145">
        <f t="shared" si="4"/>
        <v>12.5</v>
      </c>
      <c r="V16" s="3" t="s">
        <v>188</v>
      </c>
    </row>
    <row r="17" spans="2:22" ht="15.75" x14ac:dyDescent="0.25">
      <c r="B17" t="s">
        <v>41</v>
      </c>
      <c r="C17">
        <v>3</v>
      </c>
      <c r="D17" t="s">
        <v>42</v>
      </c>
      <c r="E17" s="24">
        <f>'[8]SC 2020'!$B$109</f>
        <v>16315</v>
      </c>
      <c r="F17" s="23">
        <f>'[8]SC 2020'!$N$113</f>
        <v>18.795555428571429</v>
      </c>
      <c r="G17" s="24">
        <f>'[8]SC 2021'!$B$109</f>
        <v>16482</v>
      </c>
      <c r="H17" s="23">
        <f>'[8]SC 2021'!$N$113</f>
        <v>19.074665396825399</v>
      </c>
      <c r="I17" s="24">
        <f>'[8]SC 2022'!$B$109</f>
        <v>14595</v>
      </c>
      <c r="J17" s="23">
        <f>'[8]SC 2022'!$N$113</f>
        <v>16.795633777777777</v>
      </c>
      <c r="K17" s="25">
        <f t="shared" si="2"/>
        <v>15538.5</v>
      </c>
      <c r="L17" s="81">
        <f t="shared" si="2"/>
        <v>17.935149587301588</v>
      </c>
      <c r="M17" s="67">
        <v>17</v>
      </c>
      <c r="N17" s="30">
        <f t="shared" si="0"/>
        <v>-0.93514958730158781</v>
      </c>
      <c r="O17" s="29">
        <f t="shared" si="3"/>
        <v>-5.5008799253034577E-2</v>
      </c>
      <c r="P17"/>
      <c r="Q17" s="25">
        <v>16398.5</v>
      </c>
      <c r="R17" s="23">
        <v>18.935110412698414</v>
      </c>
      <c r="S17" s="123">
        <f t="shared" si="1"/>
        <v>-0.99996082539682618</v>
      </c>
      <c r="T17" s="145">
        <f t="shared" si="4"/>
        <v>-860</v>
      </c>
      <c r="V17" s="3" t="s">
        <v>189</v>
      </c>
    </row>
    <row r="18" spans="2:22" ht="15.75" x14ac:dyDescent="0.25">
      <c r="B18" t="s">
        <v>41</v>
      </c>
      <c r="C18">
        <v>3</v>
      </c>
      <c r="D18" t="s">
        <v>43</v>
      </c>
      <c r="E18" s="24">
        <f>'[8]SC 2020'!$G$109</f>
        <v>8669</v>
      </c>
      <c r="F18" s="23">
        <f>'[8]SC 2020'!$S$113</f>
        <v>7.5698824126984139</v>
      </c>
      <c r="G18" s="24">
        <f>'[8]SC 2021'!$G$109</f>
        <v>8559</v>
      </c>
      <c r="H18" s="23">
        <f>'[8]SC 2021'!$S$113</f>
        <v>7.2055215238095229</v>
      </c>
      <c r="I18" s="24">
        <f>'[8]SC 2022'!$G$109</f>
        <v>8475</v>
      </c>
      <c r="J18" s="23">
        <f>'[8]SC 2022'!$S$113</f>
        <v>7.0273993650793658</v>
      </c>
      <c r="K18" s="25">
        <f t="shared" si="2"/>
        <v>8517</v>
      </c>
      <c r="L18" s="81">
        <f t="shared" si="2"/>
        <v>7.1164604444444439</v>
      </c>
      <c r="M18" s="67">
        <v>6</v>
      </c>
      <c r="N18" s="28">
        <f t="shared" si="0"/>
        <v>-1.1164604444444439</v>
      </c>
      <c r="O18" s="37">
        <f t="shared" si="3"/>
        <v>-0.18607674074074065</v>
      </c>
      <c r="P18"/>
      <c r="Q18" s="25">
        <v>8614</v>
      </c>
      <c r="R18" s="23">
        <v>7.3877019682539684</v>
      </c>
      <c r="S18" s="123">
        <f t="shared" si="1"/>
        <v>-0.27124152380952449</v>
      </c>
      <c r="T18" s="145">
        <f t="shared" si="4"/>
        <v>-97</v>
      </c>
    </row>
    <row r="19" spans="2:22" ht="15.75" x14ac:dyDescent="0.25">
      <c r="B19" t="s">
        <v>44</v>
      </c>
      <c r="C19">
        <v>2</v>
      </c>
      <c r="D19" t="s">
        <v>45</v>
      </c>
      <c r="E19" s="24">
        <f>'[8]SE 2020'!$L$109</f>
        <v>3014</v>
      </c>
      <c r="F19" s="23">
        <f>'[8]SE 2020'!$AC$113</f>
        <v>2.3063979682539681</v>
      </c>
      <c r="G19" s="24">
        <f>'[8]SE 2021'!$L$109</f>
        <v>3038</v>
      </c>
      <c r="H19" s="23">
        <f>'[8]SE 2021'!$AC$113</f>
        <v>2.3380844444444442</v>
      </c>
      <c r="I19" s="24">
        <f>'[8]SE 2022'!$L$109</f>
        <v>2591</v>
      </c>
      <c r="J19" s="23">
        <f>'[8]SE 2022'!$AC$113</f>
        <v>2.0070839365079363</v>
      </c>
      <c r="K19" s="25">
        <f t="shared" si="2"/>
        <v>2814.5</v>
      </c>
      <c r="L19" s="81">
        <f t="shared" si="2"/>
        <v>2.17258419047619</v>
      </c>
      <c r="M19" s="67">
        <v>2</v>
      </c>
      <c r="N19" s="30">
        <f t="shared" si="0"/>
        <v>-0.17258419047619</v>
      </c>
      <c r="O19" s="29">
        <f t="shared" si="3"/>
        <v>-8.6292095238095001E-2</v>
      </c>
      <c r="P19"/>
      <c r="Q19" s="25">
        <v>3026</v>
      </c>
      <c r="R19" s="23">
        <v>2.3222412063492062</v>
      </c>
      <c r="S19" s="123">
        <f t="shared" si="1"/>
        <v>-0.14965701587301616</v>
      </c>
      <c r="T19" s="145">
        <f t="shared" si="4"/>
        <v>-211.5</v>
      </c>
    </row>
    <row r="20" spans="2:22" ht="15.75" x14ac:dyDescent="0.25">
      <c r="B20" t="s">
        <v>44</v>
      </c>
      <c r="C20">
        <v>2</v>
      </c>
      <c r="D20" t="s">
        <v>46</v>
      </c>
      <c r="E20" s="24">
        <f>'[8]SE 2020'!$N$109</f>
        <v>6059</v>
      </c>
      <c r="F20" s="23">
        <f>'[8]SE 2020'!$AE$113</f>
        <v>4.3687503492063495</v>
      </c>
      <c r="G20" s="24">
        <f>'[8]SE 2021'!$N$109</f>
        <v>6090</v>
      </c>
      <c r="H20" s="23">
        <f>'[8]SE 2021'!$AE$113</f>
        <v>4.1940452063492062</v>
      </c>
      <c r="I20" s="24">
        <f>'[8]SE 2022'!$N$109</f>
        <v>4450</v>
      </c>
      <c r="J20" s="23">
        <f>'[8]SE 2022'!$AE$113</f>
        <v>3.5364641269841277</v>
      </c>
      <c r="K20" s="25">
        <f t="shared" si="2"/>
        <v>5270</v>
      </c>
      <c r="L20" s="81">
        <f t="shared" si="2"/>
        <v>3.8652546666666669</v>
      </c>
      <c r="M20" s="67">
        <v>4.5</v>
      </c>
      <c r="N20" s="141">
        <f t="shared" si="0"/>
        <v>0.63474533333333305</v>
      </c>
      <c r="O20" s="29">
        <f t="shared" si="3"/>
        <v>0.14105451851851847</v>
      </c>
      <c r="P20"/>
      <c r="Q20" s="25">
        <v>6074.5</v>
      </c>
      <c r="R20" s="23">
        <v>4.2813977777777783</v>
      </c>
      <c r="S20" s="123">
        <f t="shared" si="1"/>
        <v>-0.41614311111111135</v>
      </c>
      <c r="T20" s="145">
        <f t="shared" si="4"/>
        <v>-804.5</v>
      </c>
    </row>
    <row r="21" spans="2:22" s="32" customFormat="1" ht="15.75" x14ac:dyDescent="0.25">
      <c r="B21" s="32" t="s">
        <v>44</v>
      </c>
      <c r="C21" s="32">
        <v>2</v>
      </c>
      <c r="D21" s="32" t="s">
        <v>47</v>
      </c>
      <c r="E21" s="95">
        <f>'[8]SE 2020'!$B$109</f>
        <v>3715</v>
      </c>
      <c r="F21" s="23">
        <f>'[8]SE 2020'!$S$113</f>
        <v>2.4905257142857145</v>
      </c>
      <c r="G21" s="95">
        <f>'[8]SE 2021'!$B$109</f>
        <v>3806</v>
      </c>
      <c r="H21" s="23">
        <f>'[8]SE 2021'!$S$113</f>
        <v>2.4156507936507938</v>
      </c>
      <c r="I21" s="95">
        <f>'[8]SE 2022'!$B$109</f>
        <v>3568</v>
      </c>
      <c r="J21" s="23">
        <f>'[8]SE 2022'!$S$113</f>
        <v>2.1618208253968256</v>
      </c>
      <c r="K21" s="25">
        <f t="shared" si="2"/>
        <v>3687</v>
      </c>
      <c r="L21" s="81">
        <f t="shared" si="2"/>
        <v>2.2887358095238097</v>
      </c>
      <c r="M21" s="67">
        <v>2.5</v>
      </c>
      <c r="N21" s="141">
        <f t="shared" si="0"/>
        <v>0.21126419047619027</v>
      </c>
      <c r="O21" s="29">
        <f t="shared" si="3"/>
        <v>8.4505676190476109E-2</v>
      </c>
      <c r="Q21" s="25">
        <v>3760.5</v>
      </c>
      <c r="R21" s="23">
        <v>2.4530882539682541</v>
      </c>
      <c r="S21" s="123">
        <f t="shared" si="1"/>
        <v>-0.16435244444444441</v>
      </c>
      <c r="T21" s="145">
        <f t="shared" si="4"/>
        <v>-73.5</v>
      </c>
    </row>
    <row r="22" spans="2:22" ht="15.75" x14ac:dyDescent="0.25">
      <c r="B22" t="s">
        <v>48</v>
      </c>
      <c r="C22">
        <v>3</v>
      </c>
      <c r="D22" s="32" t="s">
        <v>49</v>
      </c>
      <c r="E22" s="24">
        <f>'[8]SW 2020'!$I$109</f>
        <v>8297</v>
      </c>
      <c r="F22" s="23">
        <f>'[8]SW 2020'!$T$113</f>
        <v>6.2209245714285712</v>
      </c>
      <c r="G22" s="24">
        <f>'[8]SW 2021'!$I$109</f>
        <v>8378</v>
      </c>
      <c r="H22" s="23">
        <f>'[8]SW 2021'!$T$113</f>
        <v>5.8033278730158724</v>
      </c>
      <c r="I22" s="24">
        <f>'[8]SW 2022'!$I$109</f>
        <v>6996</v>
      </c>
      <c r="J22" s="23">
        <f>'[8]SW 2022'!$T$113</f>
        <v>5.3919246984126987</v>
      </c>
      <c r="K22" s="104">
        <f t="shared" si="2"/>
        <v>7687</v>
      </c>
      <c r="L22" s="81">
        <f t="shared" si="2"/>
        <v>5.597626285714286</v>
      </c>
      <c r="M22" s="67">
        <v>6</v>
      </c>
      <c r="N22" s="141">
        <f t="shared" si="0"/>
        <v>0.402373714285714</v>
      </c>
      <c r="O22" s="29">
        <f t="shared" si="3"/>
        <v>6.7062285714285672E-2</v>
      </c>
      <c r="P22"/>
      <c r="Q22" s="25">
        <v>8337.5</v>
      </c>
      <c r="R22" s="23">
        <v>6.0121262222222214</v>
      </c>
      <c r="S22" s="123">
        <f t="shared" si="1"/>
        <v>-0.41449993650793537</v>
      </c>
      <c r="T22" s="145">
        <v>6.21</v>
      </c>
    </row>
    <row r="23" spans="2:22" s="15" customFormat="1" ht="15.75" x14ac:dyDescent="0.25">
      <c r="D23" s="39" t="s">
        <v>50</v>
      </c>
      <c r="E23" s="42">
        <f t="shared" ref="E23:N23" si="5">SUM(E9:E22)</f>
        <v>126814</v>
      </c>
      <c r="F23" s="41">
        <f t="shared" si="5"/>
        <v>121.87609384126986</v>
      </c>
      <c r="G23" s="42">
        <f t="shared" si="5"/>
        <v>128101</v>
      </c>
      <c r="H23" s="41">
        <f t="shared" si="5"/>
        <v>119.61790412698413</v>
      </c>
      <c r="I23" s="42">
        <f>SUM(I9:I22)</f>
        <v>114201</v>
      </c>
      <c r="J23" s="41">
        <f>SUM(J9:J22)</f>
        <v>112.80145904761906</v>
      </c>
      <c r="K23" s="40">
        <f t="shared" si="5"/>
        <v>121151</v>
      </c>
      <c r="L23" s="43">
        <f t="shared" si="5"/>
        <v>116.20968158730157</v>
      </c>
      <c r="M23" s="41">
        <f t="shared" si="5"/>
        <v>110</v>
      </c>
      <c r="N23" s="41">
        <f t="shared" si="5"/>
        <v>-6.2096815873015876</v>
      </c>
      <c r="O23" s="83">
        <f>+N23/M23</f>
        <v>-5.6451650793650797E-2</v>
      </c>
      <c r="Q23" s="44">
        <f>SUM(Q9:Q22)</f>
        <v>127457.5</v>
      </c>
      <c r="R23" s="45">
        <f>SUM(R9:R22)</f>
        <v>120.74699898412699</v>
      </c>
      <c r="S23" s="97">
        <f>SUM(S9:S22)</f>
        <v>-4.537317396825399</v>
      </c>
      <c r="T23" s="146">
        <f>SUM(T9:T22)</f>
        <v>-5649.79</v>
      </c>
    </row>
    <row r="24" spans="2:22" x14ac:dyDescent="0.2">
      <c r="T24" s="125"/>
      <c r="U24" s="48"/>
    </row>
    <row r="25" spans="2:22" ht="47.25" x14ac:dyDescent="0.25">
      <c r="B25" s="92" t="s">
        <v>123</v>
      </c>
      <c r="N25" s="5" t="s">
        <v>52</v>
      </c>
      <c r="O25" s="8" t="s">
        <v>109</v>
      </c>
      <c r="Q25" s="9" t="s">
        <v>185</v>
      </c>
      <c r="R25" s="89" t="s">
        <v>186</v>
      </c>
      <c r="S25" s="89" t="s">
        <v>120</v>
      </c>
      <c r="T25" s="90" t="s">
        <v>190</v>
      </c>
    </row>
    <row r="26" spans="2:22" ht="15.75" x14ac:dyDescent="0.25">
      <c r="B26" t="s">
        <v>48</v>
      </c>
      <c r="C26">
        <v>3</v>
      </c>
      <c r="D26" t="s">
        <v>54</v>
      </c>
      <c r="E26" s="34">
        <f>'[8]SW 2020'!$B109</f>
        <v>891</v>
      </c>
      <c r="F26" s="23">
        <f>'[8]SW 2020'!$M$113</f>
        <v>0.41909307936507939</v>
      </c>
      <c r="G26" s="34">
        <f>'[8]SW 2021'!$B109</f>
        <v>1158</v>
      </c>
      <c r="H26" s="23">
        <f>'[8]SW 2021'!$M$113</f>
        <v>0.39474463492063494</v>
      </c>
      <c r="I26" s="34">
        <f>'[8]SW 2022'!$B109</f>
        <v>792</v>
      </c>
      <c r="J26" s="23">
        <f>'[8]SW 2022'!$M$113</f>
        <v>0.42530539682539686</v>
      </c>
      <c r="K26" s="25">
        <f t="shared" ref="K26:L64" si="6">AVERAGE(I26,G26)</f>
        <v>975</v>
      </c>
      <c r="L26" s="81">
        <f t="shared" si="6"/>
        <v>0.41002501587301587</v>
      </c>
      <c r="N26" s="1">
        <f t="shared" ref="N26:N64" si="7">L26-T26</f>
        <v>2.5015873015898915E-5</v>
      </c>
      <c r="Q26" s="126">
        <v>1024.5</v>
      </c>
      <c r="R26" s="23">
        <v>0.40691885714285714</v>
      </c>
      <c r="S26" s="123">
        <f t="shared" ref="S26:S64" si="8">L26-R26</f>
        <v>3.1061587301587368E-3</v>
      </c>
      <c r="T26" s="96">
        <v>0.41</v>
      </c>
    </row>
    <row r="27" spans="2:22" ht="15.75" x14ac:dyDescent="0.25">
      <c r="B27" t="s">
        <v>30</v>
      </c>
      <c r="C27">
        <v>1</v>
      </c>
      <c r="D27" t="s">
        <v>55</v>
      </c>
      <c r="E27" s="34">
        <f>'[8]NE 2020'!$B109</f>
        <v>707</v>
      </c>
      <c r="F27" s="23">
        <f>'[8]NE 2020'!$P$113</f>
        <v>0.55651301587301594</v>
      </c>
      <c r="G27" s="34">
        <f>'[8]NE 2021'!$B109</f>
        <v>1369</v>
      </c>
      <c r="H27" s="23">
        <f>'[8]NE 2021'!$P$113</f>
        <v>0.84040126984126995</v>
      </c>
      <c r="I27" s="34">
        <f>'[8]NE 2022'!$B109</f>
        <v>1454</v>
      </c>
      <c r="J27" s="23">
        <f>'[8]NE 2022'!$P$113</f>
        <v>0.85488279365079367</v>
      </c>
      <c r="K27" s="25">
        <f t="shared" si="6"/>
        <v>1411.5</v>
      </c>
      <c r="L27" s="81">
        <f t="shared" si="6"/>
        <v>0.84764203174603181</v>
      </c>
      <c r="N27" s="1">
        <f t="shared" si="7"/>
        <v>0.14764203174603185</v>
      </c>
      <c r="Q27" s="126">
        <v>1038</v>
      </c>
      <c r="R27" s="23">
        <v>0.69845714285714289</v>
      </c>
      <c r="S27" s="123">
        <f t="shared" si="8"/>
        <v>0.14918488888888892</v>
      </c>
      <c r="T27" s="96">
        <v>0.7</v>
      </c>
    </row>
    <row r="28" spans="2:22" ht="15.75" x14ac:dyDescent="0.25">
      <c r="B28" t="s">
        <v>48</v>
      </c>
      <c r="C28">
        <v>3</v>
      </c>
      <c r="D28" t="s">
        <v>56</v>
      </c>
      <c r="E28" s="34">
        <f>'[8]SW 2020'!$C109</f>
        <v>484</v>
      </c>
      <c r="F28" s="23">
        <f>'[8]SW 2020'!$N$113</f>
        <v>0.18090374603174603</v>
      </c>
      <c r="G28" s="34">
        <f>'[8]SW 2021'!$C109</f>
        <v>558</v>
      </c>
      <c r="H28" s="23">
        <f>'[8]SW 2021'!$N$113</f>
        <v>0.20359377777777776</v>
      </c>
      <c r="I28" s="34">
        <f>'[8]SW 2022'!$C109</f>
        <v>511</v>
      </c>
      <c r="J28" s="23">
        <f>'[8]SW 2022'!$N$113</f>
        <v>0.18624266666666667</v>
      </c>
      <c r="K28" s="25">
        <f t="shared" si="6"/>
        <v>534.5</v>
      </c>
      <c r="L28" s="81">
        <f t="shared" si="6"/>
        <v>0.19491822222222221</v>
      </c>
      <c r="N28" s="1">
        <f t="shared" si="7"/>
        <v>4.9182222222222127E-3</v>
      </c>
      <c r="Q28" s="126">
        <v>521</v>
      </c>
      <c r="R28" s="23">
        <v>0.19224876190476189</v>
      </c>
      <c r="S28" s="123">
        <f t="shared" si="8"/>
        <v>2.6694603174603204E-3</v>
      </c>
      <c r="T28" s="96">
        <v>0.19</v>
      </c>
    </row>
    <row r="29" spans="2:22" ht="15.75" x14ac:dyDescent="0.25">
      <c r="B29" t="s">
        <v>30</v>
      </c>
      <c r="C29">
        <v>1</v>
      </c>
      <c r="D29" s="99" t="s">
        <v>57</v>
      </c>
      <c r="E29" s="34">
        <f>'[8]NE 2020'!$C109</f>
        <v>1000</v>
      </c>
      <c r="F29" s="23">
        <f>'[8]NE 2020'!$Q$113</f>
        <v>0.74148952380952382</v>
      </c>
      <c r="G29" s="34">
        <f>'[8]NE 2021'!$C109</f>
        <v>1163</v>
      </c>
      <c r="H29" s="23">
        <f>'[8]NE 2021'!$Q$113</f>
        <v>0.9316471111111112</v>
      </c>
      <c r="I29" s="34">
        <f>'[8]NE 2022'!$C109</f>
        <v>956</v>
      </c>
      <c r="J29" s="23">
        <f>'[8]NE 2022'!$Q$113</f>
        <v>0.79798374603174604</v>
      </c>
      <c r="K29" s="25">
        <f t="shared" si="6"/>
        <v>1059.5</v>
      </c>
      <c r="L29" s="81">
        <f t="shared" si="6"/>
        <v>0.86481542857142868</v>
      </c>
      <c r="N29" s="1">
        <f t="shared" si="7"/>
        <v>2.481542857142871E-2</v>
      </c>
      <c r="Q29" s="126">
        <v>1081.5</v>
      </c>
      <c r="R29" s="23">
        <v>0.83656831746031757</v>
      </c>
      <c r="S29" s="123">
        <f t="shared" si="8"/>
        <v>2.8247111111111112E-2</v>
      </c>
      <c r="T29" s="96">
        <v>0.84</v>
      </c>
    </row>
    <row r="30" spans="2:22" ht="15.75" x14ac:dyDescent="0.25">
      <c r="B30" t="s">
        <v>48</v>
      </c>
      <c r="C30">
        <v>3</v>
      </c>
      <c r="D30" s="100" t="s">
        <v>58</v>
      </c>
      <c r="E30" s="34">
        <f>'[8]SW 2020'!$D109</f>
        <v>921</v>
      </c>
      <c r="F30" s="23">
        <f>'[8]SW 2020'!$O$113</f>
        <v>0.50809828571428584</v>
      </c>
      <c r="G30" s="34">
        <f>'[8]SW 2021'!$D109</f>
        <v>1039</v>
      </c>
      <c r="H30" s="23">
        <f>'[8]SW 2021'!$O$113</f>
        <v>0.57936634920634922</v>
      </c>
      <c r="I30" s="34">
        <f>'[8]SW 2022'!$D109</f>
        <v>995</v>
      </c>
      <c r="J30" s="23">
        <f>'[8]SW 2022'!$O$113</f>
        <v>0.60572063492063499</v>
      </c>
      <c r="K30" s="25">
        <f t="shared" si="6"/>
        <v>1017</v>
      </c>
      <c r="L30" s="81">
        <f t="shared" si="6"/>
        <v>0.59254349206349211</v>
      </c>
      <c r="N30" s="1">
        <f t="shared" si="7"/>
        <v>5.254349206349207E-2</v>
      </c>
      <c r="Q30" s="126">
        <v>980</v>
      </c>
      <c r="R30" s="23">
        <v>0.54373231746031747</v>
      </c>
      <c r="S30" s="123">
        <f t="shared" si="8"/>
        <v>4.8811174603174634E-2</v>
      </c>
      <c r="T30" s="96">
        <v>0.54</v>
      </c>
    </row>
    <row r="31" spans="2:22" ht="15.75" x14ac:dyDescent="0.25">
      <c r="B31" t="s">
        <v>36</v>
      </c>
      <c r="C31">
        <v>4</v>
      </c>
      <c r="D31" s="100" t="s">
        <v>59</v>
      </c>
      <c r="E31" s="34">
        <f>'[8]NC 2020'!$B109</f>
        <v>741</v>
      </c>
      <c r="F31" s="23">
        <f>'[8]NC 2020'!$H$113</f>
        <v>0.486592380952381</v>
      </c>
      <c r="G31" s="34">
        <f>'[8]NC 2021'!$B109</f>
        <v>579</v>
      </c>
      <c r="H31" s="23">
        <f>'[8]NC 2021'!$H$113</f>
        <v>0.40917726984126984</v>
      </c>
      <c r="I31" s="34">
        <f>'[8]NC 2022'!$B109</f>
        <v>805</v>
      </c>
      <c r="J31" s="23">
        <f>'[8]NC 2022'!$H$113</f>
        <v>0.34297079365079364</v>
      </c>
      <c r="K31" s="25">
        <f t="shared" si="6"/>
        <v>692</v>
      </c>
      <c r="L31" s="81">
        <f t="shared" si="6"/>
        <v>0.37607403174603171</v>
      </c>
      <c r="N31" s="1">
        <f t="shared" si="7"/>
        <v>-7.3925968253968299E-2</v>
      </c>
      <c r="Q31" s="126">
        <v>660</v>
      </c>
      <c r="R31" s="23">
        <v>0.44788482539682539</v>
      </c>
      <c r="S31" s="123">
        <f t="shared" si="8"/>
        <v>-7.1810793650793681E-2</v>
      </c>
      <c r="T31" s="96">
        <v>0.45</v>
      </c>
    </row>
    <row r="32" spans="2:22" ht="15.75" x14ac:dyDescent="0.25">
      <c r="B32" t="s">
        <v>30</v>
      </c>
      <c r="C32">
        <v>1</v>
      </c>
      <c r="D32" s="100" t="s">
        <v>60</v>
      </c>
      <c r="E32" s="34">
        <f>'[8]NE 2020'!$D109</f>
        <v>451</v>
      </c>
      <c r="F32" s="23">
        <f>'[8]NE 2020'!$R$113</f>
        <v>0.4399474285714286</v>
      </c>
      <c r="G32" s="34">
        <f>'[8]NE 2021'!$D109</f>
        <v>529</v>
      </c>
      <c r="H32" s="23">
        <f>'[8]NE 2021'!$R$113</f>
        <v>0.5002874920634921</v>
      </c>
      <c r="I32" s="34">
        <f>'[8]NE 2022'!$D109</f>
        <v>410</v>
      </c>
      <c r="J32" s="23">
        <f>'[8]NE 2022'!$R$113</f>
        <v>0.49072825396825392</v>
      </c>
      <c r="K32" s="25">
        <f t="shared" si="6"/>
        <v>469.5</v>
      </c>
      <c r="L32" s="81">
        <f t="shared" si="6"/>
        <v>0.49550787301587301</v>
      </c>
      <c r="N32" s="1">
        <f t="shared" si="7"/>
        <v>2.5507873015873039E-2</v>
      </c>
      <c r="Q32" s="126">
        <v>490</v>
      </c>
      <c r="R32" s="23">
        <v>0.47011746031746038</v>
      </c>
      <c r="S32" s="123">
        <f t="shared" si="8"/>
        <v>2.5390412698412634E-2</v>
      </c>
      <c r="T32" s="96">
        <v>0.47</v>
      </c>
    </row>
    <row r="33" spans="2:20" ht="15.75" x14ac:dyDescent="0.25">
      <c r="B33" t="s">
        <v>44</v>
      </c>
      <c r="C33">
        <v>2</v>
      </c>
      <c r="D33" s="100" t="s">
        <v>61</v>
      </c>
      <c r="E33" s="34">
        <f>'[8]SE 2020'!$C109</f>
        <v>915</v>
      </c>
      <c r="F33" s="23">
        <f>'[8]SE 2020'!$T$113</f>
        <v>0.6592542222222223</v>
      </c>
      <c r="G33" s="34">
        <f>'[8]SE 2021'!$C109</f>
        <v>902</v>
      </c>
      <c r="H33" s="23">
        <f>'[8]SE 2021'!$T$113</f>
        <v>0.59899860317460318</v>
      </c>
      <c r="I33" s="34">
        <f>'[8]SE 2022'!$C109</f>
        <v>756</v>
      </c>
      <c r="J33" s="23">
        <f>'[8]SE 2022'!$T$113</f>
        <v>0.52788228571428575</v>
      </c>
      <c r="K33" s="25">
        <f t="shared" si="6"/>
        <v>829</v>
      </c>
      <c r="L33" s="81">
        <f t="shared" si="6"/>
        <v>0.56344044444444452</v>
      </c>
      <c r="N33" s="1">
        <f t="shared" si="7"/>
        <v>-6.6559555555555483E-2</v>
      </c>
      <c r="Q33" s="126">
        <v>908.5</v>
      </c>
      <c r="R33" s="23">
        <v>0.62912641269841274</v>
      </c>
      <c r="S33" s="123">
        <f t="shared" si="8"/>
        <v>-6.5685968253968219E-2</v>
      </c>
      <c r="T33" s="96">
        <v>0.63</v>
      </c>
    </row>
    <row r="34" spans="2:20" ht="15.75" x14ac:dyDescent="0.25">
      <c r="B34" t="s">
        <v>38</v>
      </c>
      <c r="C34">
        <v>4</v>
      </c>
      <c r="D34" s="100" t="s">
        <v>62</v>
      </c>
      <c r="E34" s="34">
        <f>'[8]NW 2020'!$B109</f>
        <v>1064</v>
      </c>
      <c r="F34" s="23">
        <f>'[8]NW 2020'!$H$113</f>
        <v>0.62415492063492062</v>
      </c>
      <c r="G34" s="34">
        <f>'[8]NW 2021'!$B109</f>
        <v>1072</v>
      </c>
      <c r="H34" s="23">
        <f>'[8]NW 2021'!$H$113</f>
        <v>0.59682463492063487</v>
      </c>
      <c r="I34" s="34">
        <f>'[8]NW 2022'!$B109</f>
        <v>1013</v>
      </c>
      <c r="J34" s="23">
        <f>'[8]NW 2022'!$H$113</f>
        <v>0.55673714285714293</v>
      </c>
      <c r="K34" s="25">
        <f t="shared" si="6"/>
        <v>1042.5</v>
      </c>
      <c r="L34" s="81">
        <f t="shared" si="6"/>
        <v>0.5767808888888889</v>
      </c>
      <c r="N34" s="1">
        <f t="shared" si="7"/>
        <v>-3.3219111111111088E-2</v>
      </c>
      <c r="Q34" s="126">
        <v>1068</v>
      </c>
      <c r="R34" s="23">
        <v>0.6104897777777778</v>
      </c>
      <c r="S34" s="123">
        <f t="shared" si="8"/>
        <v>-3.3708888888888899E-2</v>
      </c>
      <c r="T34" s="96">
        <v>0.61</v>
      </c>
    </row>
    <row r="35" spans="2:20" ht="15.75" x14ac:dyDescent="0.25">
      <c r="B35" t="s">
        <v>48</v>
      </c>
      <c r="C35">
        <v>3</v>
      </c>
      <c r="D35" s="99" t="s">
        <v>126</v>
      </c>
      <c r="E35" s="34">
        <f>'[8]SW 2020'!$E109</f>
        <v>1489</v>
      </c>
      <c r="F35" s="23">
        <f>'[8]SW 2020'!$P$113</f>
        <v>1.2003266031746032</v>
      </c>
      <c r="G35" s="34">
        <f>'[8]SW 2021'!$E109</f>
        <v>1590</v>
      </c>
      <c r="H35" s="23">
        <f>'[8]SW 2021'!$P$113</f>
        <v>1.2858233650793651</v>
      </c>
      <c r="I35" s="34">
        <f>'[8]SW 2022'!$E109</f>
        <v>2009</v>
      </c>
      <c r="J35" s="23">
        <f>'[8]SW 2022'!$P$113</f>
        <v>1.3677895873015873</v>
      </c>
      <c r="K35" s="25">
        <f t="shared" si="6"/>
        <v>1799.5</v>
      </c>
      <c r="L35" s="142">
        <f t="shared" si="6"/>
        <v>1.3268064761904763</v>
      </c>
      <c r="N35" s="1">
        <f t="shared" si="7"/>
        <v>8.6806476190476323E-2</v>
      </c>
      <c r="O35">
        <v>1</v>
      </c>
      <c r="Q35" s="126">
        <v>1539.5</v>
      </c>
      <c r="R35" s="23">
        <v>1.2430749841269841</v>
      </c>
      <c r="S35" s="123">
        <f t="shared" si="8"/>
        <v>8.3731492063492174E-2</v>
      </c>
      <c r="T35" s="96">
        <v>1.24</v>
      </c>
    </row>
    <row r="36" spans="2:20" ht="15.75" x14ac:dyDescent="0.25">
      <c r="B36" t="s">
        <v>44</v>
      </c>
      <c r="C36">
        <v>2</v>
      </c>
      <c r="D36" s="100" t="s">
        <v>64</v>
      </c>
      <c r="E36" s="34">
        <f>'[8]SE 2020'!$D109</f>
        <v>583</v>
      </c>
      <c r="F36" s="23">
        <f>'[8]SE 2020'!$U$113</f>
        <v>0.5536307301587301</v>
      </c>
      <c r="G36" s="34">
        <f>'[8]SE 2021'!$D109</f>
        <v>638</v>
      </c>
      <c r="H36" s="23">
        <f>'[8]SE 2021'!$U$113</f>
        <v>0.38849206349206356</v>
      </c>
      <c r="I36" s="34">
        <f>'[8]SE 2022'!$D109</f>
        <v>544</v>
      </c>
      <c r="J36" s="23">
        <f>'[8]SE 2022'!$U$113</f>
        <v>0.31109625396825397</v>
      </c>
      <c r="K36" s="25">
        <f t="shared" si="6"/>
        <v>591</v>
      </c>
      <c r="L36" s="81">
        <f t="shared" si="6"/>
        <v>0.34979415873015873</v>
      </c>
      <c r="N36" s="1">
        <f t="shared" si="7"/>
        <v>-0.12020584126984124</v>
      </c>
      <c r="Q36" s="126">
        <v>610.5</v>
      </c>
      <c r="R36" s="23">
        <v>0.47106139682539683</v>
      </c>
      <c r="S36" s="123">
        <f t="shared" si="8"/>
        <v>-0.12126723809523809</v>
      </c>
      <c r="T36" s="96">
        <v>0.47</v>
      </c>
    </row>
    <row r="37" spans="2:20" ht="15.75" x14ac:dyDescent="0.25">
      <c r="B37" t="s">
        <v>41</v>
      </c>
      <c r="C37">
        <v>3</v>
      </c>
      <c r="D37" s="100" t="s">
        <v>65</v>
      </c>
      <c r="E37" s="34">
        <f>'[8]SC 2020'!$C109</f>
        <v>543</v>
      </c>
      <c r="F37" s="23">
        <f>'[8]SC 2020'!$O$113</f>
        <v>0.43251504761904769</v>
      </c>
      <c r="G37" s="34">
        <f>'[8]SC 2021'!$C109</f>
        <v>582</v>
      </c>
      <c r="H37" s="23">
        <f>'[8]SC 2021'!$O$113</f>
        <v>0.46230933333333335</v>
      </c>
      <c r="I37" s="34">
        <f>'[8]SC 2022'!$C109</f>
        <v>398</v>
      </c>
      <c r="J37" s="23">
        <f>'[8]SC 2022'!$O$113</f>
        <v>0.36703250793650793</v>
      </c>
      <c r="K37" s="25">
        <f t="shared" si="6"/>
        <v>490</v>
      </c>
      <c r="L37" s="81">
        <f t="shared" si="6"/>
        <v>0.41467092063492061</v>
      </c>
      <c r="N37" s="1">
        <f t="shared" si="7"/>
        <v>-3.5329079365079397E-2</v>
      </c>
      <c r="Q37" s="126">
        <v>562.5</v>
      </c>
      <c r="R37" s="23">
        <v>0.44741219047619052</v>
      </c>
      <c r="S37" s="123">
        <f t="shared" si="8"/>
        <v>-3.2741269841269904E-2</v>
      </c>
      <c r="T37" s="96">
        <v>0.45</v>
      </c>
    </row>
    <row r="38" spans="2:20" ht="15.75" x14ac:dyDescent="0.25">
      <c r="B38" t="s">
        <v>44</v>
      </c>
      <c r="C38">
        <v>2</v>
      </c>
      <c r="D38" s="100" t="s">
        <v>66</v>
      </c>
      <c r="E38" s="34">
        <f>'[8]SE 2020'!$E109</f>
        <v>724</v>
      </c>
      <c r="F38" s="23">
        <f>'[8]SE 2020'!$V$113</f>
        <v>0.56521701587301587</v>
      </c>
      <c r="G38" s="34">
        <f>'[8]SE 2021'!$E109</f>
        <v>969</v>
      </c>
      <c r="H38" s="23">
        <f>'[8]SE 2021'!$V$113</f>
        <v>0.48027466666666674</v>
      </c>
      <c r="I38" s="34">
        <f>'[8]SE 2022'!$E109</f>
        <v>729</v>
      </c>
      <c r="J38" s="23">
        <f>'[8]SE 2022'!$V$113</f>
        <v>0.47709587301587297</v>
      </c>
      <c r="K38" s="25">
        <f t="shared" si="6"/>
        <v>849</v>
      </c>
      <c r="L38" s="81">
        <f t="shared" si="6"/>
        <v>0.47868526984126986</v>
      </c>
      <c r="N38" s="1">
        <f t="shared" si="7"/>
        <v>-4.1314730158730162E-2</v>
      </c>
      <c r="Q38" s="126">
        <v>846.5</v>
      </c>
      <c r="R38" s="23">
        <v>0.52274584126984136</v>
      </c>
      <c r="S38" s="123">
        <f t="shared" si="8"/>
        <v>-4.4060571428571504E-2</v>
      </c>
      <c r="T38" s="96">
        <v>0.52</v>
      </c>
    </row>
    <row r="39" spans="2:20" ht="15.75" x14ac:dyDescent="0.25">
      <c r="B39" t="s">
        <v>48</v>
      </c>
      <c r="C39">
        <v>3</v>
      </c>
      <c r="D39" s="100" t="s">
        <v>67</v>
      </c>
      <c r="E39" s="34">
        <f>'[8]SW 2020'!$F109</f>
        <v>273</v>
      </c>
      <c r="F39" s="23">
        <f>'[8]SW 2020'!$Q$113</f>
        <v>0.16974438095238095</v>
      </c>
      <c r="G39" s="34">
        <f>'[8]SW 2021'!$F109</f>
        <v>230</v>
      </c>
      <c r="H39" s="23">
        <f>'[8]SW 2021'!$Q$113</f>
        <v>0.20108190476190477</v>
      </c>
      <c r="I39" s="34">
        <f>'[8]SW 2022'!$F109</f>
        <v>243</v>
      </c>
      <c r="J39" s="23">
        <f>'[8]SW 2022'!$Q$113</f>
        <v>0.19404457142857143</v>
      </c>
      <c r="K39" s="25">
        <f t="shared" si="6"/>
        <v>236.5</v>
      </c>
      <c r="L39" s="81">
        <f t="shared" si="6"/>
        <v>0.1975632380952381</v>
      </c>
      <c r="N39" s="1">
        <f t="shared" si="7"/>
        <v>7.5632380952380951E-3</v>
      </c>
      <c r="Q39" s="126">
        <v>251.5</v>
      </c>
      <c r="R39" s="23">
        <v>0.18541314285714286</v>
      </c>
      <c r="S39" s="123">
        <f t="shared" si="8"/>
        <v>1.2150095238095238E-2</v>
      </c>
      <c r="T39" s="96">
        <v>0.19</v>
      </c>
    </row>
    <row r="40" spans="2:20" ht="15.75" x14ac:dyDescent="0.25">
      <c r="B40" t="s">
        <v>41</v>
      </c>
      <c r="C40">
        <v>3</v>
      </c>
      <c r="D40" s="100" t="s">
        <v>68</v>
      </c>
      <c r="E40" s="34">
        <f>'[8]SC 2020'!$D109</f>
        <v>278</v>
      </c>
      <c r="F40" s="23">
        <f>'[8]SC 2020'!$P$113</f>
        <v>0.20621244444444445</v>
      </c>
      <c r="G40" s="34">
        <f>'[8]SC 2021'!$D109</f>
        <v>363</v>
      </c>
      <c r="H40" s="23">
        <f>'[8]SC 2021'!$P$113</f>
        <v>0.25774984126984124</v>
      </c>
      <c r="I40" s="34">
        <f>'[8]SC 2022'!$D109</f>
        <v>356</v>
      </c>
      <c r="J40" s="23">
        <f>'[8]SC 2022'!$P$113</f>
        <v>0.20576330158730161</v>
      </c>
      <c r="K40" s="25">
        <f t="shared" si="6"/>
        <v>359.5</v>
      </c>
      <c r="L40" s="81">
        <f t="shared" si="6"/>
        <v>0.23175657142857142</v>
      </c>
      <c r="N40" s="1">
        <f t="shared" si="7"/>
        <v>1.7565714285714129E-3</v>
      </c>
      <c r="Q40" s="126">
        <v>320.5</v>
      </c>
      <c r="R40" s="23">
        <v>0.23198114285714283</v>
      </c>
      <c r="S40" s="123">
        <f t="shared" si="8"/>
        <v>-2.2457142857140733E-4</v>
      </c>
      <c r="T40" s="96">
        <v>0.23</v>
      </c>
    </row>
    <row r="41" spans="2:20" ht="15.75" x14ac:dyDescent="0.25">
      <c r="B41" t="s">
        <v>44</v>
      </c>
      <c r="C41">
        <v>2</v>
      </c>
      <c r="D41" s="100" t="s">
        <v>69</v>
      </c>
      <c r="E41" s="34">
        <f>'[8]SE 2020'!$F109</f>
        <v>328</v>
      </c>
      <c r="F41" s="23">
        <f>'[8]SE 2020'!$W$113</f>
        <v>0.30409879365079368</v>
      </c>
      <c r="G41" s="34">
        <f>'[8]SE 2021'!$F109</f>
        <v>310</v>
      </c>
      <c r="H41" s="23">
        <f>'[8]SE 2021'!$W$113</f>
        <v>0.31006653968253972</v>
      </c>
      <c r="I41" s="34">
        <f>'[8]SE 2022'!$F109</f>
        <v>276</v>
      </c>
      <c r="J41" s="23">
        <f>'[8]SE 2022'!$W$113</f>
        <v>0.28933841269841276</v>
      </c>
      <c r="K41" s="25">
        <f t="shared" si="6"/>
        <v>293</v>
      </c>
      <c r="L41" s="81">
        <f t="shared" si="6"/>
        <v>0.29970247619047624</v>
      </c>
      <c r="N41" s="1">
        <f t="shared" si="7"/>
        <v>-1.0297523809523756E-2</v>
      </c>
      <c r="Q41" s="126">
        <v>319</v>
      </c>
      <c r="R41" s="23">
        <v>0.30708266666666673</v>
      </c>
      <c r="S41" s="123">
        <f t="shared" si="8"/>
        <v>-7.3801904761904846E-3</v>
      </c>
      <c r="T41" s="96">
        <v>0.31</v>
      </c>
    </row>
    <row r="42" spans="2:20" ht="15.75" x14ac:dyDescent="0.25">
      <c r="B42" t="s">
        <v>48</v>
      </c>
      <c r="C42">
        <v>3</v>
      </c>
      <c r="D42" s="100" t="s">
        <v>70</v>
      </c>
      <c r="E42" s="34">
        <f>'[8]SW 2020'!$G109</f>
        <v>508</v>
      </c>
      <c r="F42" s="23">
        <f>'[8]SW 2020'!$R$113</f>
        <v>0.365872507936508</v>
      </c>
      <c r="G42" s="34">
        <f>'[8]SW 2021'!$G109</f>
        <v>691</v>
      </c>
      <c r="H42" s="23">
        <f>'[8]SW 2021'!$R$113</f>
        <v>0.42857244444444448</v>
      </c>
      <c r="I42" s="34">
        <f>'[8]SW 2022'!$G109</f>
        <v>512</v>
      </c>
      <c r="J42" s="23">
        <f>'[8]SW 2022'!$R$113</f>
        <v>0.30175441269841269</v>
      </c>
      <c r="K42" s="25">
        <f t="shared" si="6"/>
        <v>601.5</v>
      </c>
      <c r="L42" s="81">
        <f t="shared" si="6"/>
        <v>0.36516342857142858</v>
      </c>
      <c r="N42" s="1">
        <f t="shared" si="7"/>
        <v>-3.4836571428571439E-2</v>
      </c>
      <c r="Q42" s="126">
        <v>599.5</v>
      </c>
      <c r="R42" s="23">
        <v>0.39722247619047624</v>
      </c>
      <c r="S42" s="123">
        <f t="shared" si="8"/>
        <v>-3.2059047619047654E-2</v>
      </c>
      <c r="T42" s="96">
        <v>0.4</v>
      </c>
    </row>
    <row r="43" spans="2:20" ht="15.75" x14ac:dyDescent="0.25">
      <c r="B43" s="32" t="s">
        <v>44</v>
      </c>
      <c r="C43">
        <v>3</v>
      </c>
      <c r="D43" s="100" t="s">
        <v>71</v>
      </c>
      <c r="E43" s="34">
        <f>'[8]SE 2020'!$G109</f>
        <v>675</v>
      </c>
      <c r="F43" s="23">
        <f>'[8]SE 2020'!$X$113</f>
        <v>0.33873282539682542</v>
      </c>
      <c r="G43" s="34">
        <f>'[8]SE 2021'!$G109</f>
        <v>574</v>
      </c>
      <c r="H43" s="23">
        <f>'[8]SE 2021'!$X$113</f>
        <v>0.33536469841269845</v>
      </c>
      <c r="I43" s="34">
        <f>'[8]SE 2022'!$G109</f>
        <v>577</v>
      </c>
      <c r="J43" s="23">
        <f>'[8]SE 2022'!$X$113</f>
        <v>0.34441815873015874</v>
      </c>
      <c r="K43" s="25">
        <f t="shared" si="6"/>
        <v>575.5</v>
      </c>
      <c r="L43" s="81">
        <f t="shared" si="6"/>
        <v>0.33989142857142862</v>
      </c>
      <c r="N43" s="1">
        <f t="shared" si="7"/>
        <v>-1.0857142857140234E-4</v>
      </c>
      <c r="Q43" s="126">
        <v>624.5</v>
      </c>
      <c r="R43" s="23">
        <v>0.33704876190476196</v>
      </c>
      <c r="S43" s="123">
        <f t="shared" si="8"/>
        <v>2.84266666666666E-3</v>
      </c>
      <c r="T43" s="96">
        <v>0.34</v>
      </c>
    </row>
    <row r="44" spans="2:20" ht="15.75" x14ac:dyDescent="0.25">
      <c r="B44" t="s">
        <v>44</v>
      </c>
      <c r="C44">
        <v>2</v>
      </c>
      <c r="D44" s="100" t="s">
        <v>72</v>
      </c>
      <c r="E44" s="34">
        <f>'[8]SE 2020'!$H109</f>
        <v>977</v>
      </c>
      <c r="F44" s="23">
        <f>'[8]SE 2020'!$Y$113</f>
        <v>0.51397346031746027</v>
      </c>
      <c r="G44" s="34">
        <f>'[8]SE 2021'!$H109</f>
        <v>1212</v>
      </c>
      <c r="H44" s="23">
        <f>'[8]SE 2021'!$Y$113</f>
        <v>0.50887631746031758</v>
      </c>
      <c r="I44" s="34">
        <f>'[8]SE 2022'!$H109</f>
        <v>793</v>
      </c>
      <c r="J44" s="23">
        <f>'[8]SE 2022'!$Y$113</f>
        <v>0.34247657142857146</v>
      </c>
      <c r="K44" s="25">
        <f t="shared" si="6"/>
        <v>1002.5</v>
      </c>
      <c r="L44" s="81">
        <f t="shared" si="6"/>
        <v>0.42567644444444452</v>
      </c>
      <c r="N44" s="1">
        <f t="shared" si="7"/>
        <v>-8.4323555555555485E-2</v>
      </c>
      <c r="Q44" s="126">
        <v>1094.5</v>
      </c>
      <c r="R44" s="23">
        <v>0.51142488888888893</v>
      </c>
      <c r="S44" s="123">
        <f t="shared" si="8"/>
        <v>-8.5748444444444405E-2</v>
      </c>
      <c r="T44" s="96">
        <v>0.51</v>
      </c>
    </row>
    <row r="45" spans="2:20" ht="15.75" x14ac:dyDescent="0.25">
      <c r="B45" s="32" t="s">
        <v>44</v>
      </c>
      <c r="C45">
        <v>3</v>
      </c>
      <c r="D45" s="100" t="s">
        <v>73</v>
      </c>
      <c r="E45" s="34">
        <f>'[8]SE 2020'!$I109</f>
        <v>251</v>
      </c>
      <c r="F45" s="23">
        <f>'[8]SE 2020'!$Z$113</f>
        <v>0.27940914285714286</v>
      </c>
      <c r="G45" s="34">
        <f>'[8]SE 2021'!$I109</f>
        <v>274</v>
      </c>
      <c r="H45" s="23">
        <f>'[8]SE 2021'!$Z$113</f>
        <v>0.32834742857142862</v>
      </c>
      <c r="I45" s="34">
        <f>'[8]SE 2022'!$I109</f>
        <v>351</v>
      </c>
      <c r="J45" s="23">
        <f>'[8]SE 2022'!$Z$113</f>
        <v>0.15479174603174606</v>
      </c>
      <c r="K45" s="25">
        <f t="shared" si="6"/>
        <v>312.5</v>
      </c>
      <c r="L45" s="81">
        <f t="shared" si="6"/>
        <v>0.24156958730158734</v>
      </c>
      <c r="N45" s="1">
        <f t="shared" si="7"/>
        <v>-6.8430412698412657E-2</v>
      </c>
      <c r="Q45" s="126">
        <v>262.5</v>
      </c>
      <c r="R45" s="23">
        <v>0.30387828571428577</v>
      </c>
      <c r="S45" s="123">
        <f t="shared" si="8"/>
        <v>-6.2308698412698427E-2</v>
      </c>
      <c r="T45" s="96">
        <v>0.31</v>
      </c>
    </row>
    <row r="46" spans="2:20" ht="15.75" x14ac:dyDescent="0.25">
      <c r="B46" t="s">
        <v>30</v>
      </c>
      <c r="C46">
        <v>1</v>
      </c>
      <c r="D46" s="100" t="s">
        <v>146</v>
      </c>
      <c r="E46" s="34">
        <f>'[8]NE 2020'!$E109</f>
        <v>1890</v>
      </c>
      <c r="F46" s="23">
        <f>'[8]NE 2020'!$S$113</f>
        <v>1.2596709841269842</v>
      </c>
      <c r="G46" s="34">
        <f>'[8]NE 2021'!$E109</f>
        <v>1783</v>
      </c>
      <c r="H46" s="23">
        <f>'[8]NE 2021'!$S$113</f>
        <v>1.2812534603174603</v>
      </c>
      <c r="I46" s="34">
        <f>'[8]NE 2022'!$E109</f>
        <v>2007</v>
      </c>
      <c r="J46" s="23">
        <f>'[8]NE 2022'!$S$113</f>
        <v>1.1068739047619047</v>
      </c>
      <c r="K46" s="25">
        <f t="shared" si="6"/>
        <v>1895</v>
      </c>
      <c r="L46" s="142">
        <f t="shared" si="6"/>
        <v>1.1940636825396824</v>
      </c>
      <c r="N46" s="1">
        <f t="shared" si="7"/>
        <v>-7.5936317460317593E-2</v>
      </c>
      <c r="O46">
        <v>1</v>
      </c>
      <c r="Q46" s="126">
        <v>1836.5</v>
      </c>
      <c r="R46" s="23">
        <v>1.2704622222222222</v>
      </c>
      <c r="S46" s="123">
        <f t="shared" si="8"/>
        <v>-7.6398539682539734E-2</v>
      </c>
      <c r="T46" s="96">
        <v>1.27</v>
      </c>
    </row>
    <row r="47" spans="2:20" ht="15.75" x14ac:dyDescent="0.25">
      <c r="B47" s="32" t="s">
        <v>44</v>
      </c>
      <c r="C47">
        <v>3</v>
      </c>
      <c r="D47" s="100" t="s">
        <v>75</v>
      </c>
      <c r="E47" s="34">
        <f>'[8]SE 2020'!$J109</f>
        <v>471</v>
      </c>
      <c r="F47" s="23">
        <f>'[8]SE 2020'!$AA$113</f>
        <v>0.42342514285714289</v>
      </c>
      <c r="G47" s="34">
        <f>'[8]SE 2021'!$J109</f>
        <v>370</v>
      </c>
      <c r="H47" s="23">
        <f>'[8]SE 2021'!$AA$113</f>
        <v>0.33265041269841272</v>
      </c>
      <c r="I47" s="34">
        <f>'[8]SE 2022'!$J109</f>
        <v>379</v>
      </c>
      <c r="J47" s="23">
        <f>'[8]SE 2022'!$AA$113</f>
        <v>0.36122336507936509</v>
      </c>
      <c r="K47" s="25">
        <f t="shared" si="6"/>
        <v>374.5</v>
      </c>
      <c r="L47" s="81">
        <f t="shared" si="6"/>
        <v>0.34693688888888891</v>
      </c>
      <c r="N47" s="1">
        <f t="shared" si="7"/>
        <v>-3.3063111111111099E-2</v>
      </c>
      <c r="Q47" s="126">
        <v>420.5</v>
      </c>
      <c r="R47" s="23">
        <v>0.37803777777777781</v>
      </c>
      <c r="S47" s="123">
        <f t="shared" si="8"/>
        <v>-3.11008888888889E-2</v>
      </c>
      <c r="T47" s="96">
        <v>0.38</v>
      </c>
    </row>
    <row r="48" spans="2:20" ht="15.75" x14ac:dyDescent="0.25">
      <c r="B48" t="s">
        <v>41</v>
      </c>
      <c r="C48">
        <v>3</v>
      </c>
      <c r="D48" s="99" t="s">
        <v>127</v>
      </c>
      <c r="E48" s="34">
        <f>'[8]SC 2020'!$E109</f>
        <v>2728</v>
      </c>
      <c r="F48" s="23">
        <f>'[8]SC 2020'!$Q$113</f>
        <v>2.0203848888888887</v>
      </c>
      <c r="G48" s="34">
        <f>'[8]SC 2021'!$E109</f>
        <v>2430</v>
      </c>
      <c r="H48" s="23">
        <f>'[8]SC 2021'!$Q$113</f>
        <v>1.9369617777777777</v>
      </c>
      <c r="I48" s="34">
        <f>'[8]SC 2022'!$E109</f>
        <v>2225</v>
      </c>
      <c r="J48" s="23">
        <f>'[8]SC 2022'!$Q$113</f>
        <v>1.7155495873015874</v>
      </c>
      <c r="K48" s="25">
        <f t="shared" si="6"/>
        <v>2327.5</v>
      </c>
      <c r="L48" s="142">
        <f t="shared" si="6"/>
        <v>1.8262556825396825</v>
      </c>
      <c r="N48" s="1">
        <f t="shared" si="7"/>
        <v>-0.15374431746031747</v>
      </c>
      <c r="O48">
        <v>2</v>
      </c>
      <c r="Q48" s="126">
        <v>2579</v>
      </c>
      <c r="R48" s="23">
        <v>1.9786733333333331</v>
      </c>
      <c r="S48" s="123">
        <f t="shared" si="8"/>
        <v>-0.15241765079365055</v>
      </c>
      <c r="T48" s="96">
        <v>1.98</v>
      </c>
    </row>
    <row r="49" spans="2:20" ht="15.75" x14ac:dyDescent="0.25">
      <c r="B49" t="s">
        <v>41</v>
      </c>
      <c r="C49">
        <v>3</v>
      </c>
      <c r="D49" s="99" t="s">
        <v>128</v>
      </c>
      <c r="E49" s="34">
        <f>'[8]SC 2020'!$F109</f>
        <v>1353</v>
      </c>
      <c r="F49" s="23">
        <f>'[8]SC 2020'!$R$113</f>
        <v>1.3311873015873015</v>
      </c>
      <c r="G49" s="34">
        <f>'[8]SC 2021'!$F109</f>
        <v>1354</v>
      </c>
      <c r="H49" s="23">
        <f>'[8]SC 2021'!$R$113</f>
        <v>1.5349447619047618</v>
      </c>
      <c r="I49" s="34">
        <f>'[8]SC 2022'!$F109</f>
        <v>1054</v>
      </c>
      <c r="J49" s="23">
        <f>'[8]SC 2022'!$R$113</f>
        <v>1.2563568253968256</v>
      </c>
      <c r="K49" s="25">
        <f t="shared" si="6"/>
        <v>1204</v>
      </c>
      <c r="L49" s="142">
        <f t="shared" si="6"/>
        <v>1.3956507936507938</v>
      </c>
      <c r="N49" s="1">
        <f t="shared" si="7"/>
        <v>-3.4349206349206129E-2</v>
      </c>
      <c r="O49">
        <v>1</v>
      </c>
      <c r="Q49" s="126">
        <v>1353.5</v>
      </c>
      <c r="R49" s="23">
        <v>1.4330660317460318</v>
      </c>
      <c r="S49" s="123">
        <f t="shared" si="8"/>
        <v>-3.7415238095237946E-2</v>
      </c>
      <c r="T49" s="96">
        <v>1.43</v>
      </c>
    </row>
    <row r="50" spans="2:20" ht="15.75" x14ac:dyDescent="0.25">
      <c r="B50" t="s">
        <v>36</v>
      </c>
      <c r="C50">
        <v>4</v>
      </c>
      <c r="D50" s="99" t="s">
        <v>129</v>
      </c>
      <c r="E50" s="34">
        <f>'[8]NC 2020'!$C109</f>
        <v>2834</v>
      </c>
      <c r="F50" s="23">
        <f>'[8]NC 2020'!$I$113</f>
        <v>1.8277852698412698</v>
      </c>
      <c r="G50" s="34">
        <f>'[8]NC 2021'!$C109</f>
        <v>2798</v>
      </c>
      <c r="H50" s="23">
        <f>'[8]NC 2021'!$I$113</f>
        <v>1.7436062222222222</v>
      </c>
      <c r="I50" s="34">
        <f>'[8]NC 2022'!$C109</f>
        <v>3406</v>
      </c>
      <c r="J50" s="23">
        <f>'[8]NC 2022'!$I$113</f>
        <v>1.9464838095238095</v>
      </c>
      <c r="K50" s="25">
        <f t="shared" si="6"/>
        <v>3102</v>
      </c>
      <c r="L50" s="142">
        <f t="shared" si="6"/>
        <v>1.8450450158730158</v>
      </c>
      <c r="N50" s="1">
        <f t="shared" si="7"/>
        <v>5.5045015873015801E-2</v>
      </c>
      <c r="O50">
        <v>2</v>
      </c>
      <c r="Q50" s="126">
        <v>2816</v>
      </c>
      <c r="R50" s="23">
        <v>1.785695746031746</v>
      </c>
      <c r="S50" s="123">
        <f t="shared" si="8"/>
        <v>5.9349269841269869E-2</v>
      </c>
      <c r="T50" s="96">
        <v>1.79</v>
      </c>
    </row>
    <row r="51" spans="2:20" ht="15.75" x14ac:dyDescent="0.25">
      <c r="B51" t="s">
        <v>34</v>
      </c>
      <c r="C51">
        <v>1</v>
      </c>
      <c r="D51" s="100" t="s">
        <v>79</v>
      </c>
      <c r="E51" s="34">
        <f>'[8]NEC 2020'!$C109</f>
        <v>660</v>
      </c>
      <c r="F51" s="23">
        <f>'[8]NEC 2020'!$H$113</f>
        <v>0.48664177777777778</v>
      </c>
      <c r="G51" s="34">
        <f>'[8]NEC 2021'!$C109</f>
        <v>767</v>
      </c>
      <c r="H51" s="23">
        <f>'[8]NEC 2021'!$H$113</f>
        <v>0.46567073015873023</v>
      </c>
      <c r="I51" s="34">
        <f>'[8]NEC 2022'!$C109</f>
        <v>674</v>
      </c>
      <c r="J51" s="23">
        <f>'[8]NEC 2022'!$H$113</f>
        <v>0.44621231746031748</v>
      </c>
      <c r="K51" s="25">
        <f t="shared" si="6"/>
        <v>720.5</v>
      </c>
      <c r="L51" s="81">
        <f t="shared" si="6"/>
        <v>0.45594152380952385</v>
      </c>
      <c r="N51" s="1">
        <f t="shared" si="7"/>
        <v>-2.405847619047613E-2</v>
      </c>
      <c r="Q51" s="126">
        <v>713.5</v>
      </c>
      <c r="R51" s="23">
        <v>0.47615625396825401</v>
      </c>
      <c r="S51" s="123">
        <f t="shared" si="8"/>
        <v>-2.0214730158730154E-2</v>
      </c>
      <c r="T51" s="96">
        <v>0.48</v>
      </c>
    </row>
    <row r="52" spans="2:20" ht="15.75" x14ac:dyDescent="0.25">
      <c r="B52" t="s">
        <v>41</v>
      </c>
      <c r="C52">
        <v>3</v>
      </c>
      <c r="D52" s="100" t="s">
        <v>80</v>
      </c>
      <c r="E52" s="34">
        <f>'[8]SC 2020'!$H109</f>
        <v>303</v>
      </c>
      <c r="F52" s="23">
        <f>'[8]SC 2020'!$T$113</f>
        <v>0.24278031746031747</v>
      </c>
      <c r="G52" s="34">
        <f>'[8]SC 2021'!$H109</f>
        <v>421</v>
      </c>
      <c r="H52" s="23">
        <f>'[8]SC 2021'!$T$113</f>
        <v>0.25853955555555552</v>
      </c>
      <c r="I52" s="34">
        <f>'[8]SC 2022'!$H109</f>
        <v>330</v>
      </c>
      <c r="J52" s="23">
        <f>'[8]SC 2022'!$T$113</f>
        <v>0.18362565079365079</v>
      </c>
      <c r="K52" s="25">
        <f t="shared" si="6"/>
        <v>375.5</v>
      </c>
      <c r="L52" s="81">
        <f t="shared" si="6"/>
        <v>0.22108260317460315</v>
      </c>
      <c r="N52" s="1">
        <f t="shared" si="7"/>
        <v>-2.8917396825396846E-2</v>
      </c>
      <c r="Q52" s="126">
        <v>362</v>
      </c>
      <c r="R52" s="23">
        <v>0.2506599365079365</v>
      </c>
      <c r="S52" s="123">
        <f t="shared" si="8"/>
        <v>-2.9577333333333344E-2</v>
      </c>
      <c r="T52" s="96">
        <v>0.25</v>
      </c>
    </row>
    <row r="53" spans="2:20" ht="15.75" x14ac:dyDescent="0.25">
      <c r="B53" t="s">
        <v>30</v>
      </c>
      <c r="C53">
        <v>1</v>
      </c>
      <c r="D53" s="99" t="s">
        <v>130</v>
      </c>
      <c r="E53" s="34">
        <f>'[8]NE 2020'!$F109</f>
        <v>1107</v>
      </c>
      <c r="F53" s="23">
        <f>'[8]NE 2020'!$T$113</f>
        <v>1.0693057777777777</v>
      </c>
      <c r="G53" s="34">
        <f>'[8]NE 2021'!$F109</f>
        <v>1286</v>
      </c>
      <c r="H53" s="23">
        <f>'[8]NE 2021'!$T$113</f>
        <v>1.259856888888889</v>
      </c>
      <c r="I53" s="34">
        <f>'[8]NE 2022'!$F109</f>
        <v>848</v>
      </c>
      <c r="J53" s="23">
        <f>'[8]NE 2022'!$T$113</f>
        <v>0.8571389206349207</v>
      </c>
      <c r="K53" s="25">
        <f t="shared" si="6"/>
        <v>1067</v>
      </c>
      <c r="L53" s="142">
        <f t="shared" si="6"/>
        <v>1.058497904761905</v>
      </c>
      <c r="N53" s="1">
        <f t="shared" si="7"/>
        <v>-0.10150209523809495</v>
      </c>
      <c r="O53">
        <v>1</v>
      </c>
      <c r="Q53" s="126">
        <v>1196.5</v>
      </c>
      <c r="R53" s="23">
        <v>1.1645813333333335</v>
      </c>
      <c r="S53" s="123">
        <f t="shared" si="8"/>
        <v>-0.1060834285714285</v>
      </c>
      <c r="T53" s="96">
        <v>1.1599999999999999</v>
      </c>
    </row>
    <row r="54" spans="2:20" ht="15.75" x14ac:dyDescent="0.25">
      <c r="B54" t="s">
        <v>30</v>
      </c>
      <c r="C54">
        <v>1</v>
      </c>
      <c r="D54" s="100" t="s">
        <v>82</v>
      </c>
      <c r="E54" s="34">
        <f>'[8]NE 2020'!$G109</f>
        <v>810</v>
      </c>
      <c r="F54" s="23">
        <f>'[8]NE 2020'!$U$113</f>
        <v>0.63273003174603171</v>
      </c>
      <c r="G54" s="34">
        <f>'[8]NE 2021'!$G109</f>
        <v>497</v>
      </c>
      <c r="H54" s="23">
        <f>'[8]NE 2021'!$U$113</f>
        <v>0.5129356190476192</v>
      </c>
      <c r="I54" s="34">
        <f>'[8]NE 2022'!$G109</f>
        <v>633</v>
      </c>
      <c r="J54" s="23">
        <f>'[8]NE 2022'!$U$113</f>
        <v>0.44612507936507945</v>
      </c>
      <c r="K54" s="25">
        <f t="shared" si="6"/>
        <v>565</v>
      </c>
      <c r="L54" s="81">
        <f t="shared" si="6"/>
        <v>0.47953034920634929</v>
      </c>
      <c r="N54" s="1">
        <f t="shared" si="7"/>
        <v>-9.0469650793650658E-2</v>
      </c>
      <c r="Q54" s="126">
        <v>653.5</v>
      </c>
      <c r="R54" s="23">
        <v>0.57283282539682545</v>
      </c>
      <c r="S54" s="123">
        <f t="shared" si="8"/>
        <v>-9.3302476190476158E-2</v>
      </c>
      <c r="T54" s="96">
        <v>0.56999999999999995</v>
      </c>
    </row>
    <row r="55" spans="2:20" ht="15.75" x14ac:dyDescent="0.25">
      <c r="B55" t="s">
        <v>44</v>
      </c>
      <c r="C55">
        <v>2</v>
      </c>
      <c r="D55" s="100" t="s">
        <v>83</v>
      </c>
      <c r="E55" s="34">
        <f>'[8]SE 2020'!$K109</f>
        <v>1087</v>
      </c>
      <c r="F55" s="23">
        <f>'[8]SE 2020'!$AB$113</f>
        <v>0.72022514285714301</v>
      </c>
      <c r="G55" s="34">
        <f>'[8]SE 2021'!$K109</f>
        <v>1185</v>
      </c>
      <c r="H55" s="23">
        <f>'[8]SE 2021'!$AB$113</f>
        <v>0.68718730158730157</v>
      </c>
      <c r="I55" s="34">
        <f>'[8]SE 2022'!$K109</f>
        <v>971</v>
      </c>
      <c r="J55" s="23">
        <f>'[8]SE 2022'!$AB$113</f>
        <v>0.70222882539682552</v>
      </c>
      <c r="K55" s="25">
        <f t="shared" si="6"/>
        <v>1078</v>
      </c>
      <c r="L55" s="81">
        <f t="shared" si="6"/>
        <v>0.69470806349206349</v>
      </c>
      <c r="N55" s="1">
        <f t="shared" si="7"/>
        <v>-5.2919365079364677E-3</v>
      </c>
      <c r="Q55" s="126">
        <v>1136</v>
      </c>
      <c r="R55" s="23">
        <v>0.70370622222222234</v>
      </c>
      <c r="S55" s="123">
        <f t="shared" si="8"/>
        <v>-8.9981587301588561E-3</v>
      </c>
      <c r="T55" s="96">
        <v>0.7</v>
      </c>
    </row>
    <row r="56" spans="2:20" ht="15.75" x14ac:dyDescent="0.25">
      <c r="B56" t="s">
        <v>30</v>
      </c>
      <c r="C56">
        <v>1</v>
      </c>
      <c r="D56" s="100" t="s">
        <v>84</v>
      </c>
      <c r="E56" s="34">
        <f>'[8]NE 2020'!$I109</f>
        <v>385</v>
      </c>
      <c r="F56" s="23">
        <f>'[8]NE 2020'!$W$113</f>
        <v>0.22747606349206351</v>
      </c>
      <c r="G56" s="34">
        <f>'[8]NE 2021'!$I109</f>
        <v>492</v>
      </c>
      <c r="H56" s="23">
        <f>'[8]NE 2021'!$W$113</f>
        <v>0.30914120634920633</v>
      </c>
      <c r="I56" s="34">
        <f>'[8]NE 2022'!$I109</f>
        <v>370</v>
      </c>
      <c r="J56" s="23">
        <f>'[8]NE 2022'!$W$113</f>
        <v>0.20742666666666668</v>
      </c>
      <c r="K56" s="25">
        <f t="shared" si="6"/>
        <v>431</v>
      </c>
      <c r="L56" s="81">
        <f t="shared" si="6"/>
        <v>0.25828393650793652</v>
      </c>
      <c r="N56" s="1">
        <f t="shared" si="7"/>
        <v>-1.17160634920635E-2</v>
      </c>
      <c r="Q56" s="126">
        <v>438.5</v>
      </c>
      <c r="R56" s="23">
        <v>0.26830863492063495</v>
      </c>
      <c r="S56" s="123">
        <f t="shared" si="8"/>
        <v>-1.002469841269843E-2</v>
      </c>
      <c r="T56" s="96">
        <v>0.27</v>
      </c>
    </row>
    <row r="57" spans="2:20" ht="15.75" x14ac:dyDescent="0.25">
      <c r="B57" t="s">
        <v>44</v>
      </c>
      <c r="C57">
        <v>2</v>
      </c>
      <c r="D57" s="100" t="s">
        <v>85</v>
      </c>
      <c r="E57" s="34">
        <f>'[8]SE 2020'!$M109</f>
        <v>839</v>
      </c>
      <c r="F57" s="23">
        <f>'[8]SE 2020'!$AD$113</f>
        <v>0.5762665396825396</v>
      </c>
      <c r="G57" s="34">
        <f>'[8]SE 2021'!$M109</f>
        <v>782</v>
      </c>
      <c r="H57" s="23">
        <f>'[8]SE 2021'!$AD$113</f>
        <v>0.47009219047619061</v>
      </c>
      <c r="I57" s="34">
        <f>'[8]SE 2022'!$M109</f>
        <v>577</v>
      </c>
      <c r="J57" s="23">
        <f>'[8]SE 2022'!$AD$113</f>
        <v>0.46189714285714289</v>
      </c>
      <c r="K57" s="25">
        <f t="shared" si="6"/>
        <v>679.5</v>
      </c>
      <c r="L57" s="81">
        <f t="shared" si="6"/>
        <v>0.46599466666666678</v>
      </c>
      <c r="N57" s="1">
        <f t="shared" si="7"/>
        <v>-5.4005333333333239E-2</v>
      </c>
      <c r="Q57" s="126">
        <v>810.5</v>
      </c>
      <c r="R57" s="23">
        <v>0.52317936507936513</v>
      </c>
      <c r="S57" s="123">
        <f t="shared" si="8"/>
        <v>-5.7184698412698354E-2</v>
      </c>
      <c r="T57" s="96">
        <v>0.52</v>
      </c>
    </row>
    <row r="58" spans="2:20" ht="15.75" x14ac:dyDescent="0.25">
      <c r="B58" t="s">
        <v>41</v>
      </c>
      <c r="C58">
        <v>3</v>
      </c>
      <c r="D58" s="100" t="s">
        <v>86</v>
      </c>
      <c r="E58" s="34">
        <f>'[8]SC 2020'!$I109</f>
        <v>233</v>
      </c>
      <c r="F58" s="23">
        <f>'[8]SC 2020'!$U$113</f>
        <v>0.177152</v>
      </c>
      <c r="G58" s="34">
        <f>'[8]SC 2021'!$I109</f>
        <v>279</v>
      </c>
      <c r="H58" s="23">
        <f>'[8]SC 2021'!$U$113</f>
        <v>0.21062031746031745</v>
      </c>
      <c r="I58" s="34">
        <f>'[8]SC 2022'!$I109</f>
        <v>215</v>
      </c>
      <c r="J58" s="23">
        <f>'[8]SC 2022'!$U$113</f>
        <v>0.19213650793650794</v>
      </c>
      <c r="K58" s="25">
        <f t="shared" si="6"/>
        <v>247</v>
      </c>
      <c r="L58" s="81">
        <f t="shared" si="6"/>
        <v>0.2013784126984127</v>
      </c>
      <c r="N58" s="1">
        <f t="shared" si="7"/>
        <v>1.1378412698412693E-2</v>
      </c>
      <c r="Q58" s="126">
        <v>256</v>
      </c>
      <c r="R58" s="23">
        <v>0.19388615873015874</v>
      </c>
      <c r="S58" s="123">
        <f t="shared" si="8"/>
        <v>7.4922539682539535E-3</v>
      </c>
      <c r="T58" s="96">
        <v>0.19</v>
      </c>
    </row>
    <row r="59" spans="2:20" ht="15.75" x14ac:dyDescent="0.25">
      <c r="B59" t="s">
        <v>41</v>
      </c>
      <c r="C59">
        <v>3</v>
      </c>
      <c r="D59" s="100" t="s">
        <v>87</v>
      </c>
      <c r="E59" s="34">
        <f>'[8]SC 2020'!$J109</f>
        <v>130</v>
      </c>
      <c r="F59" s="23">
        <f>'[8]SC 2020'!$V$113</f>
        <v>0.17594107936507936</v>
      </c>
      <c r="G59" s="34">
        <f>'[8]SC 2021'!$J109</f>
        <v>155</v>
      </c>
      <c r="H59" s="23">
        <f>'[8]SC 2021'!$V$113</f>
        <v>0.18109130158730161</v>
      </c>
      <c r="I59" s="34">
        <f>'[8]SC 2022'!$J109</f>
        <v>106</v>
      </c>
      <c r="J59" s="23">
        <f>'[8]SC 2022'!$V$113</f>
        <v>0.13130273015873015</v>
      </c>
      <c r="K59" s="25">
        <f t="shared" si="6"/>
        <v>130.5</v>
      </c>
      <c r="L59" s="81">
        <f t="shared" si="6"/>
        <v>0.15619701587301588</v>
      </c>
      <c r="N59" s="1">
        <f t="shared" si="7"/>
        <v>-2.3802984126984117E-2</v>
      </c>
      <c r="Q59" s="126">
        <v>142.5</v>
      </c>
      <c r="R59" s="23">
        <v>0.17851619047619049</v>
      </c>
      <c r="S59" s="123">
        <f t="shared" si="8"/>
        <v>-2.2319174603174619E-2</v>
      </c>
      <c r="T59" s="96">
        <v>0.18</v>
      </c>
    </row>
    <row r="60" spans="2:20" ht="15.75" x14ac:dyDescent="0.25">
      <c r="B60" t="s">
        <v>48</v>
      </c>
      <c r="C60">
        <v>3</v>
      </c>
      <c r="D60" s="100" t="s">
        <v>88</v>
      </c>
      <c r="E60" s="34">
        <f>'[8]SW 2020'!$H109</f>
        <v>222</v>
      </c>
      <c r="F60" s="23">
        <f>'[8]SW 2020'!$S$113</f>
        <v>8.2865904761904766E-2</v>
      </c>
      <c r="G60" s="34">
        <f>'[8]SW 2021'!$H109</f>
        <v>225</v>
      </c>
      <c r="H60" s="23">
        <f>'[8]SW 2021'!$S$113</f>
        <v>7.014044444444445E-2</v>
      </c>
      <c r="I60" s="34">
        <f>'[8]SW 2022'!$H109</f>
        <v>303</v>
      </c>
      <c r="J60" s="23">
        <f>'[8]SW 2022'!$S$113</f>
        <v>7.8042031746031734E-2</v>
      </c>
      <c r="K60" s="25">
        <f t="shared" si="6"/>
        <v>264</v>
      </c>
      <c r="L60" s="81">
        <f t="shared" si="6"/>
        <v>7.4091238095238099E-2</v>
      </c>
      <c r="N60" s="1">
        <f t="shared" si="7"/>
        <v>-5.9087619047619028E-3</v>
      </c>
      <c r="Q60" s="126">
        <v>223.5</v>
      </c>
      <c r="R60" s="23">
        <v>7.6503174603174601E-2</v>
      </c>
      <c r="S60" s="123">
        <f t="shared" si="8"/>
        <v>-2.4119365079365018E-3</v>
      </c>
      <c r="T60" s="96">
        <v>0.08</v>
      </c>
    </row>
    <row r="61" spans="2:20" ht="15.75" x14ac:dyDescent="0.25">
      <c r="B61" t="s">
        <v>28</v>
      </c>
      <c r="C61">
        <v>2</v>
      </c>
      <c r="D61" s="100" t="s">
        <v>89</v>
      </c>
      <c r="E61" s="127">
        <f>'[8]EC 2020'!$C109</f>
        <v>298</v>
      </c>
      <c r="F61" s="23">
        <f>'[8]EC 2020'!$I113</f>
        <v>0.13378120634920634</v>
      </c>
      <c r="G61" s="127">
        <f>'[8]EC 2021'!$C109</f>
        <v>300</v>
      </c>
      <c r="H61" s="23">
        <f>'[8]EC 2021'!$I113</f>
        <v>0.21174806349206349</v>
      </c>
      <c r="I61" s="127">
        <f>'[8]EC 2022'!$C109</f>
        <v>267</v>
      </c>
      <c r="J61" s="23">
        <f>'[8]EC 2022'!$I113</f>
        <v>0.1996151111111111</v>
      </c>
      <c r="K61" s="25">
        <f t="shared" si="6"/>
        <v>283.5</v>
      </c>
      <c r="L61" s="81">
        <f t="shared" si="6"/>
        <v>0.20568158730158731</v>
      </c>
      <c r="N61" s="1">
        <f t="shared" si="7"/>
        <v>3.5681587301587298E-2</v>
      </c>
      <c r="Q61" s="126">
        <v>299</v>
      </c>
      <c r="R61" s="23">
        <v>0.17276463492063493</v>
      </c>
      <c r="S61" s="123">
        <f t="shared" si="8"/>
        <v>3.291695238095238E-2</v>
      </c>
      <c r="T61" s="96">
        <v>0.17</v>
      </c>
    </row>
    <row r="62" spans="2:20" ht="15.75" x14ac:dyDescent="0.25">
      <c r="B62" t="s">
        <v>30</v>
      </c>
      <c r="C62">
        <v>1</v>
      </c>
      <c r="D62" s="100" t="s">
        <v>90</v>
      </c>
      <c r="E62" s="34">
        <f>'[8]NE 2020'!$K109</f>
        <v>687</v>
      </c>
      <c r="F62" s="23">
        <f>'[8]NE 2020'!$Y$113</f>
        <v>0.63593930158730172</v>
      </c>
      <c r="G62" s="34">
        <f>'[8]NE 2021'!$K109</f>
        <v>592</v>
      </c>
      <c r="H62" s="23">
        <f>'[8]NE 2021'!$Y$113</f>
        <v>0.54774933333333331</v>
      </c>
      <c r="I62" s="34">
        <f>'[8]NE 2022'!$K109</f>
        <v>462</v>
      </c>
      <c r="J62" s="23">
        <f>'[8]NE 2022'!$Y$113</f>
        <v>0.313568126984127</v>
      </c>
      <c r="K62" s="25">
        <f t="shared" si="6"/>
        <v>527</v>
      </c>
      <c r="L62" s="81">
        <f t="shared" si="6"/>
        <v>0.43065873015873013</v>
      </c>
      <c r="N62" s="1">
        <f t="shared" si="7"/>
        <v>-0.15934126984126984</v>
      </c>
      <c r="Q62" s="126">
        <v>639.5</v>
      </c>
      <c r="R62" s="23">
        <v>0.59184431746031751</v>
      </c>
      <c r="S62" s="123">
        <f t="shared" si="8"/>
        <v>-0.16118558730158739</v>
      </c>
      <c r="T62" s="96">
        <v>0.59</v>
      </c>
    </row>
    <row r="63" spans="2:20" ht="15.75" x14ac:dyDescent="0.25">
      <c r="B63" t="s">
        <v>28</v>
      </c>
      <c r="C63">
        <v>2</v>
      </c>
      <c r="D63" s="99" t="s">
        <v>131</v>
      </c>
      <c r="E63" s="127">
        <f>'[8]EC 2020'!$D109</f>
        <v>2583</v>
      </c>
      <c r="F63" s="23">
        <f>'[8]EC 2020'!$J$113</f>
        <v>1.0502143492063494</v>
      </c>
      <c r="G63" s="127">
        <f>'[8]EC 2021'!$D109</f>
        <v>2310</v>
      </c>
      <c r="H63" s="23">
        <f>'[8]EC 2021'!$J$113</f>
        <v>1.1757168253968255</v>
      </c>
      <c r="I63" s="127">
        <f>'[8]EC 2022'!$D109</f>
        <v>1814</v>
      </c>
      <c r="J63" s="23">
        <f>'[8]EC 2022'!$J$113</f>
        <v>0.90114526984126986</v>
      </c>
      <c r="K63" s="25">
        <f t="shared" si="6"/>
        <v>2062</v>
      </c>
      <c r="L63" s="142">
        <f t="shared" si="6"/>
        <v>1.0384310476190477</v>
      </c>
      <c r="N63" s="1">
        <f t="shared" si="7"/>
        <v>-7.15689523809524E-2</v>
      </c>
      <c r="O63">
        <v>1</v>
      </c>
      <c r="Q63" s="126">
        <v>2446.5</v>
      </c>
      <c r="R63" s="23">
        <v>1.1129655873015873</v>
      </c>
      <c r="S63" s="123">
        <f t="shared" si="8"/>
        <v>-7.4534539682539647E-2</v>
      </c>
      <c r="T63" s="96">
        <v>1.1100000000000001</v>
      </c>
    </row>
    <row r="64" spans="2:20" ht="15.75" x14ac:dyDescent="0.25">
      <c r="B64" t="s">
        <v>44</v>
      </c>
      <c r="C64">
        <v>2</v>
      </c>
      <c r="D64" t="s">
        <v>92</v>
      </c>
      <c r="E64" s="102">
        <f>'[8]SE 2020'!$O109</f>
        <v>493</v>
      </c>
      <c r="F64" s="103">
        <f>'[8]SE 2020'!$AF$113</f>
        <v>0.45297041269841276</v>
      </c>
      <c r="G64" s="102">
        <f>'[8]SE 2021'!$O109</f>
        <v>497</v>
      </c>
      <c r="H64" s="103">
        <f>'[8]SE 2021'!$AF$113</f>
        <v>0.50158780952380966</v>
      </c>
      <c r="I64" s="102">
        <f>'[8]SE 2022'!$O109</f>
        <v>405</v>
      </c>
      <c r="J64" s="103">
        <f>'[8]SE 2022'!$AF$113</f>
        <v>0.40162793650793654</v>
      </c>
      <c r="K64" s="25">
        <f t="shared" si="6"/>
        <v>451</v>
      </c>
      <c r="L64" s="81">
        <f t="shared" si="6"/>
        <v>0.45160787301587313</v>
      </c>
      <c r="N64" s="106">
        <f t="shared" si="7"/>
        <v>-2.8392126984126853E-2</v>
      </c>
      <c r="O64" s="107"/>
      <c r="Q64" s="128">
        <v>495</v>
      </c>
      <c r="R64" s="103">
        <v>0.47727911111111121</v>
      </c>
      <c r="S64" s="129">
        <f t="shared" si="8"/>
        <v>-2.567123809523808E-2</v>
      </c>
      <c r="T64" s="130">
        <v>0.48</v>
      </c>
    </row>
    <row r="65" spans="1:23" ht="15.75" x14ac:dyDescent="0.25">
      <c r="B65" s="15" t="s">
        <v>93</v>
      </c>
      <c r="E65" s="40">
        <f t="shared" ref="E65:L65" si="9">SUM(E26:E64)</f>
        <v>32916</v>
      </c>
      <c r="F65" s="111">
        <f t="shared" si="9"/>
        <v>23.072523047619047</v>
      </c>
      <c r="G65" s="40">
        <f t="shared" si="9"/>
        <v>34325</v>
      </c>
      <c r="H65" s="111">
        <f t="shared" si="9"/>
        <v>23.733493968253971</v>
      </c>
      <c r="I65" s="40">
        <f t="shared" si="9"/>
        <v>31526</v>
      </c>
      <c r="J65" s="111">
        <f t="shared" si="9"/>
        <v>21.052634920634915</v>
      </c>
      <c r="K65" s="40">
        <f t="shared" si="9"/>
        <v>32925.5</v>
      </c>
      <c r="L65" s="112">
        <f t="shared" si="9"/>
        <v>22.393064444444452</v>
      </c>
      <c r="M65" s="15"/>
      <c r="N65" s="67">
        <f>SUM(N26:N64)</f>
        <v>-1.0169355555555541</v>
      </c>
      <c r="O65" s="15">
        <f>SUM(O26:O64)</f>
        <v>9</v>
      </c>
      <c r="Q65" s="131">
        <f>SUM(Q26:Q64)</f>
        <v>33620.5</v>
      </c>
      <c r="R65" s="132">
        <f>SUM(R26:R64)</f>
        <v>23.403008507936519</v>
      </c>
      <c r="S65" s="133">
        <f>SUM(S26:S64)</f>
        <v>-1.0099440634920631</v>
      </c>
      <c r="T65" s="114">
        <f>SUM(T26:T64)</f>
        <v>23.41</v>
      </c>
    </row>
    <row r="66" spans="1:23" x14ac:dyDescent="0.2">
      <c r="T66" s="55"/>
    </row>
    <row r="67" spans="1:23" ht="16.5" thickBot="1" x14ac:dyDescent="0.3">
      <c r="B67" s="15" t="s">
        <v>94</v>
      </c>
      <c r="E67" s="73">
        <f t="shared" ref="E67:J67" si="10">E65+E23</f>
        <v>159730</v>
      </c>
      <c r="F67" s="74">
        <f t="shared" si="10"/>
        <v>144.94861688888892</v>
      </c>
      <c r="G67" s="73">
        <f t="shared" si="10"/>
        <v>162426</v>
      </c>
      <c r="H67" s="74">
        <f t="shared" si="10"/>
        <v>143.3513980952381</v>
      </c>
      <c r="I67" s="73">
        <f t="shared" si="10"/>
        <v>145727</v>
      </c>
      <c r="J67" s="74">
        <f t="shared" si="10"/>
        <v>133.85409396825398</v>
      </c>
      <c r="K67" s="73">
        <f>K65+K23</f>
        <v>154076.5</v>
      </c>
      <c r="L67" s="75">
        <f>L65+L23</f>
        <v>138.60274603174602</v>
      </c>
      <c r="M67" s="15"/>
      <c r="N67" s="15"/>
      <c r="O67" s="15"/>
      <c r="Q67" s="68">
        <f>Q23+Q65</f>
        <v>161078</v>
      </c>
      <c r="R67" s="69">
        <f>R23+R65</f>
        <v>144.15000749206351</v>
      </c>
      <c r="S67" s="113">
        <f>S23+S65</f>
        <v>-5.5472614603174621</v>
      </c>
      <c r="T67" s="137"/>
    </row>
    <row r="68" spans="1:23" ht="15.75" thickTop="1" x14ac:dyDescent="0.2">
      <c r="P68" s="60"/>
      <c r="T68" s="55"/>
    </row>
    <row r="69" spans="1:23" x14ac:dyDescent="0.2">
      <c r="A69" s="115" t="s">
        <v>132</v>
      </c>
      <c r="B69" s="116" t="s">
        <v>133</v>
      </c>
      <c r="C69" s="100"/>
      <c r="D69" s="100"/>
    </row>
    <row r="70" spans="1:23" ht="15.75" x14ac:dyDescent="0.25">
      <c r="K70" s="77"/>
    </row>
    <row r="71" spans="1:23" ht="15.75" x14ac:dyDescent="0.25">
      <c r="K71" s="79"/>
      <c r="T71" s="138"/>
    </row>
    <row r="77" spans="1:23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27"/>
      <c r="M77"/>
      <c r="N77"/>
      <c r="O77"/>
      <c r="Q77" s="33"/>
      <c r="R77" s="33"/>
      <c r="S77" s="33"/>
      <c r="T77" s="33"/>
      <c r="U77"/>
      <c r="V77"/>
      <c r="W77"/>
    </row>
    <row r="78" spans="1:23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27"/>
      <c r="M78"/>
      <c r="N78"/>
      <c r="O78"/>
      <c r="Q78" s="33"/>
      <c r="R78" s="33"/>
      <c r="S78" s="33"/>
      <c r="T78" s="33"/>
      <c r="U78"/>
      <c r="V78"/>
      <c r="W78"/>
    </row>
  </sheetData>
  <mergeCells count="2">
    <mergeCell ref="A2:O2"/>
    <mergeCell ref="A3:O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2015 WAPC </vt:lpstr>
      <vt:lpstr>2016 WAPC  </vt:lpstr>
      <vt:lpstr>2017 WAPC </vt:lpstr>
      <vt:lpstr>2018 WAPC</vt:lpstr>
      <vt:lpstr>2019 WAPC</vt:lpstr>
      <vt:lpstr>2020 WAPC</vt:lpstr>
      <vt:lpstr>2021 WAPC</vt:lpstr>
      <vt:lpstr>2022 WAPC</vt:lpstr>
      <vt:lpstr>'2015 WAPC '!Print_Area</vt:lpstr>
      <vt:lpstr>'2016 WAPC  '!Print_Area</vt:lpstr>
      <vt:lpstr>'2017 WAPC '!Print_Area</vt:lpstr>
      <vt:lpstr>'2018 WAPC'!Print_Area</vt:lpstr>
      <vt:lpstr>'2019 WAPC'!Print_Area</vt:lpstr>
      <vt:lpstr>'2020 WAPC'!Print_Area</vt:lpstr>
      <vt:lpstr>'2021 WAPC'!Print_Area</vt:lpstr>
      <vt:lpstr>'2022 WAPC'!Print_Area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2023-01-31T16:00:22Z</cp:lastPrinted>
  <dcterms:created xsi:type="dcterms:W3CDTF">2019-01-22T20:16:49Z</dcterms:created>
  <dcterms:modified xsi:type="dcterms:W3CDTF">2023-02-24T14:57:36Z</dcterms:modified>
</cp:coreProperties>
</file>